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rikri\Desktop\Arbeidsoppgaver Eirik\Samlingstall\Tall per år\"/>
    </mc:Choice>
  </mc:AlternateContent>
  <xr:revisionPtr revIDLastSave="0" documentId="13_ncr:1_{F041FDCD-3589-406A-8B47-18A3210C6B59}" xr6:coauthVersionLast="36" xr6:coauthVersionMax="36" xr10:uidLastSave="{00000000-0000-0000-0000-000000000000}"/>
  <bookViews>
    <workbookView xWindow="480" yWindow="480" windowWidth="17445" windowHeight="7590" xr2:uid="{00000000-000D-0000-FFFF-FFFF00000000}"/>
  </bookViews>
  <sheets>
    <sheet name="samlingsplan_oppdatert" sheetId="1" r:id="rId1"/>
    <sheet name="Fra G Søli" sheetId="4" r:id="rId2"/>
    <sheet name="Forklaring" sheetId="2" r:id="rId3"/>
    <sheet name="Karplanter_detaljer" sheetId="3" r:id="rId4"/>
    <sheet name="Hans Arne" sheetId="5" r:id="rId5"/>
    <sheet name="Franz Josef" sheetId="6" r:id="rId6"/>
    <sheet name="Axel" sheetId="7" r:id="rId7"/>
    <sheet name="Aggregering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8" l="1"/>
  <c r="D165" i="1"/>
  <c r="C165" i="1"/>
  <c r="C16" i="8" l="1"/>
  <c r="B16" i="8"/>
  <c r="D146" i="1"/>
  <c r="C146" i="1"/>
  <c r="D103" i="1"/>
  <c r="C103" i="1"/>
  <c r="C153" i="1" l="1"/>
  <c r="C152" i="1"/>
  <c r="D149" i="1"/>
  <c r="C149" i="1"/>
  <c r="I112" i="1" l="1"/>
  <c r="F112" i="1"/>
  <c r="E112" i="1"/>
  <c r="D112" i="1"/>
  <c r="I104" i="1"/>
  <c r="H104" i="1"/>
  <c r="C150" i="1" s="1"/>
  <c r="G104" i="1"/>
  <c r="G148" i="1" s="1"/>
  <c r="F104" i="1"/>
  <c r="F148" i="1" s="1"/>
  <c r="E104" i="1"/>
  <c r="D104" i="1"/>
  <c r="D148" i="1" s="1"/>
  <c r="I92" i="1"/>
  <c r="C151" i="1" s="1"/>
  <c r="E148" i="1" l="1"/>
  <c r="C104" i="1"/>
  <c r="C148" i="1" s="1"/>
  <c r="C112" i="1"/>
  <c r="C154" i="1" l="1"/>
  <c r="I23" i="3" l="1"/>
  <c r="I22" i="3"/>
  <c r="D23" i="3"/>
  <c r="D22" i="3"/>
  <c r="B22" i="3"/>
  <c r="J22" i="3" l="1"/>
</calcChain>
</file>

<file path=xl/sharedStrings.xml><?xml version="1.0" encoding="utf-8"?>
<sst xmlns="http://schemas.openxmlformats.org/spreadsheetml/2006/main" count="851" uniqueCount="333">
  <si>
    <t>Delsamling</t>
  </si>
  <si>
    <t>Samlingsstatus</t>
  </si>
  <si>
    <t>Alger</t>
  </si>
  <si>
    <t>Norge</t>
  </si>
  <si>
    <t>Eksikkater</t>
  </si>
  <si>
    <t>Norden</t>
  </si>
  <si>
    <t>General</t>
  </si>
  <si>
    <t>Makronesia</t>
  </si>
  <si>
    <t>Inventeringer</t>
  </si>
  <si>
    <t>Lav</t>
  </si>
  <si>
    <t>Moser</t>
  </si>
  <si>
    <t>Sopp</t>
  </si>
  <si>
    <t>Notater</t>
  </si>
  <si>
    <t>Dokumentasjon</t>
  </si>
  <si>
    <t>Foto</t>
  </si>
  <si>
    <t>Illustrasjoner</t>
  </si>
  <si>
    <t>Feltdagbøker</t>
  </si>
  <si>
    <t>Kart</t>
  </si>
  <si>
    <t>Hageherbariet</t>
  </si>
  <si>
    <t>Tørrsamlingen</t>
  </si>
  <si>
    <t>Invertebrater</t>
  </si>
  <si>
    <t>Bløtdyr</t>
  </si>
  <si>
    <t>Helminter</t>
  </si>
  <si>
    <t>Krepsdyr</t>
  </si>
  <si>
    <t>Vertebrater</t>
  </si>
  <si>
    <t>Fisk</t>
  </si>
  <si>
    <t>Fiskeskjell</t>
  </si>
  <si>
    <t>Pattedyr</t>
  </si>
  <si>
    <t>Utstillingsobjekter</t>
  </si>
  <si>
    <t>Zoologi</t>
  </si>
  <si>
    <t>Botanikk</t>
  </si>
  <si>
    <t>Artis</t>
  </si>
  <si>
    <t>Antall 2010</t>
  </si>
  <si>
    <t>Dig. 2010</t>
  </si>
  <si>
    <t>På web.</t>
  </si>
  <si>
    <t>Krysslister, funn</t>
  </si>
  <si>
    <t>Brev og manus</t>
  </si>
  <si>
    <t>Botanisk hage</t>
  </si>
  <si>
    <t>Fugl, skinn</t>
  </si>
  <si>
    <t>Fugl, egg</t>
  </si>
  <si>
    <t>Fugl, spermieprøver</t>
  </si>
  <si>
    <t>Fugl, våtsamling</t>
  </si>
  <si>
    <t>Vevssamling, DNA</t>
  </si>
  <si>
    <t>Kommentarer</t>
  </si>
  <si>
    <t>Bergarter</t>
  </si>
  <si>
    <t>Fensfeltsamling</t>
  </si>
  <si>
    <t>Utenlandske</t>
  </si>
  <si>
    <t>Kartbladsamling</t>
  </si>
  <si>
    <t>Oslofeltet</t>
  </si>
  <si>
    <t>Tynnslip</t>
  </si>
  <si>
    <t>Utstillingssamling</t>
  </si>
  <si>
    <t>Prosjektmateriale</t>
  </si>
  <si>
    <t>Mineraler</t>
  </si>
  <si>
    <t>Malmer</t>
  </si>
  <si>
    <t>Meteoritter</t>
  </si>
  <si>
    <t>Pegmatitter</t>
  </si>
  <si>
    <t>Pulversamling</t>
  </si>
  <si>
    <t>Røntgenfilmer</t>
  </si>
  <si>
    <t>Fossiler</t>
  </si>
  <si>
    <t>Kassesamling</t>
  </si>
  <si>
    <t>Polarsamlingen</t>
  </si>
  <si>
    <t>Mikrofossiler</t>
  </si>
  <si>
    <t>Kvartærsamling</t>
  </si>
  <si>
    <t>Typesamling</t>
  </si>
  <si>
    <t>Geologiske samlinger</t>
  </si>
  <si>
    <t>Norske bergarter</t>
  </si>
  <si>
    <t>Fastlandsnorges prekvartære fossiler</t>
  </si>
  <si>
    <t>Database</t>
  </si>
  <si>
    <t>Oddvar Pedersen</t>
  </si>
  <si>
    <t>Dataperfect (Lavdb)</t>
  </si>
  <si>
    <t>Einar Timdal</t>
  </si>
  <si>
    <t>dBase</t>
  </si>
  <si>
    <t>Corema</t>
  </si>
  <si>
    <t>Tekstfiler, Perl</t>
  </si>
  <si>
    <t>MUSIT</t>
  </si>
  <si>
    <t>Access</t>
  </si>
  <si>
    <t>Excel</t>
  </si>
  <si>
    <t>Foxpro og Access</t>
  </si>
  <si>
    <t>Hans Arne Nakrem</t>
  </si>
  <si>
    <t>Hans Arne Nakrem og Jørn Hurum</t>
  </si>
  <si>
    <t>Kjell R. Bjørklund</t>
  </si>
  <si>
    <t>Oppbevares område</t>
  </si>
  <si>
    <t>Bygning</t>
  </si>
  <si>
    <t>Rom</t>
  </si>
  <si>
    <t>Databaseansvarlig</t>
  </si>
  <si>
    <t>Antall kasser</t>
  </si>
  <si>
    <t>LEGGES INN PÅ WIKI</t>
  </si>
  <si>
    <t>OPPDATERES/SEES GJENNOM EN</t>
  </si>
  <si>
    <t>GANG ÅRLIG</t>
  </si>
  <si>
    <t>Oppbevaringsforhold</t>
  </si>
  <si>
    <t>I JANUAR</t>
  </si>
  <si>
    <t>Ajour med tilvekst, konservering?</t>
  </si>
  <si>
    <t>Ajour med tilvekst, digitalisering?</t>
  </si>
  <si>
    <t>Tilvekst ant. kasser</t>
  </si>
  <si>
    <t>Oppbevaringsforholdskategorier</t>
  </si>
  <si>
    <t>Svært gode</t>
  </si>
  <si>
    <t>Tilfredstillende</t>
  </si>
  <si>
    <t>Ikke tilfredstillende</t>
  </si>
  <si>
    <t>Dårlige</t>
  </si>
  <si>
    <t>Permanente utstillinger</t>
  </si>
  <si>
    <t>Temporære utstillinger</t>
  </si>
  <si>
    <t>Passiv</t>
  </si>
  <si>
    <t>Historisk</t>
  </si>
  <si>
    <t>Aktiv</t>
  </si>
  <si>
    <t>OPPDATERES</t>
  </si>
  <si>
    <t>Sikring</t>
  </si>
  <si>
    <t>Avhending</t>
  </si>
  <si>
    <t>MAGASINMODUL?</t>
  </si>
  <si>
    <t>Tilvekst 2016</t>
  </si>
  <si>
    <t>Utstillingssamlinger</t>
  </si>
  <si>
    <t>Kommentar fra samlingen</t>
  </si>
  <si>
    <t>Det er grovregistrert materiale som ikke er importert i databasen, ca. 20 000</t>
  </si>
  <si>
    <t>Levende planter</t>
  </si>
  <si>
    <t>Sverige</t>
  </si>
  <si>
    <t>Finland</t>
  </si>
  <si>
    <t>Danmark</t>
  </si>
  <si>
    <t>Island</t>
  </si>
  <si>
    <t>Færøyene</t>
  </si>
  <si>
    <t>NORDEN</t>
  </si>
  <si>
    <t>ARKTIS</t>
  </si>
  <si>
    <t>GENERAL</t>
  </si>
  <si>
    <t>TYPER</t>
  </si>
  <si>
    <t>Svalbard</t>
  </si>
  <si>
    <t>Jan Mayen</t>
  </si>
  <si>
    <t>Bjørnøya</t>
  </si>
  <si>
    <t>Grønland</t>
  </si>
  <si>
    <t>Canada</t>
  </si>
  <si>
    <t>Alaska</t>
  </si>
  <si>
    <t>Russland</t>
  </si>
  <si>
    <t>MACARONESIA</t>
  </si>
  <si>
    <t>Kanariøyene</t>
  </si>
  <si>
    <t>Azorene</t>
  </si>
  <si>
    <t>Madeira</t>
  </si>
  <si>
    <t>Kapp Verde</t>
  </si>
  <si>
    <t>Verden</t>
  </si>
  <si>
    <t>Norden u Arktis og Typer</t>
  </si>
  <si>
    <t>SUM NORDEN</t>
  </si>
  <si>
    <t>SUM ARKTIS</t>
  </si>
  <si>
    <t>SUM TYPER</t>
  </si>
  <si>
    <t>Museumsstatistik 2014</t>
  </si>
  <si>
    <t>Totalt i samlingen 31.12.14</t>
  </si>
  <si>
    <t xml:space="preserve">Spritsamlingen </t>
  </si>
  <si>
    <t>Totalt</t>
  </si>
  <si>
    <t>Coleoptera</t>
  </si>
  <si>
    <t>Diptera</t>
  </si>
  <si>
    <t>Hymenoptera</t>
  </si>
  <si>
    <t>Lepidoptera</t>
  </si>
  <si>
    <t>Andre</t>
  </si>
  <si>
    <t>TOTALT</t>
  </si>
  <si>
    <t>Tillvekst 2014</t>
  </si>
  <si>
    <t xml:space="preserve">Diverse </t>
  </si>
  <si>
    <t>Tillväxt databasregistrerade indvider</t>
  </si>
  <si>
    <t>Tall rapportert til Liv Guro 25. mars 2015</t>
  </si>
  <si>
    <t>Coleoptera, tørrsamling</t>
  </si>
  <si>
    <t>Coleoptera, våtsamling</t>
  </si>
  <si>
    <t>Diptera, tørrsamling</t>
  </si>
  <si>
    <t>Diptera, våtsamling</t>
  </si>
  <si>
    <t>Hymenoptera, tørrsamling</t>
  </si>
  <si>
    <t>Hymenoptera, våtsamling</t>
  </si>
  <si>
    <t>Lepidoptera, tørrsamling</t>
  </si>
  <si>
    <t>Lepidoptera, våtsamling</t>
  </si>
  <si>
    <t>Øvrige ordener, tørrsamling</t>
  </si>
  <si>
    <t>Øvrige ordener, våtsamling</t>
  </si>
  <si>
    <t>Fugl, TYPER</t>
  </si>
  <si>
    <t>Fisk, TYPER</t>
  </si>
  <si>
    <t>Pattedyr, TYPER</t>
  </si>
  <si>
    <t>Fugl, skjeletter</t>
  </si>
  <si>
    <t>Bløtdyr, TYPER</t>
  </si>
  <si>
    <t>Helminter, TYPER</t>
  </si>
  <si>
    <t>Krepsdyr, TYPER</t>
  </si>
  <si>
    <t>Karplanter</t>
  </si>
  <si>
    <t>Innlån 2016</t>
  </si>
  <si>
    <t>Utlån 2016</t>
  </si>
  <si>
    <t>Mineraler, TYPER</t>
  </si>
  <si>
    <t>Typesamling, TYPER</t>
  </si>
  <si>
    <t>Henning Pavels/Lars Erik Johannessen</t>
  </si>
  <si>
    <t>Tøyen</t>
  </si>
  <si>
    <t>Zoologisk Museum</t>
  </si>
  <si>
    <t>ZM0007</t>
  </si>
  <si>
    <t>DNA-bank fugl</t>
  </si>
  <si>
    <t>DNA-bank Arthropoder</t>
  </si>
  <si>
    <t>DNA-bank Fisk &amp; herptiler</t>
  </si>
  <si>
    <t>DNA-bank Pattedyr</t>
  </si>
  <si>
    <t>DNA-bank Andre grupper</t>
  </si>
  <si>
    <t>DNA-bank Sopp &amp; lav</t>
  </si>
  <si>
    <t>DNA-bank Moser</t>
  </si>
  <si>
    <t>DNA-bank Karplanter</t>
  </si>
  <si>
    <t>Lars Erik Johannessen</t>
  </si>
  <si>
    <t>ZM0002</t>
  </si>
  <si>
    <t>BØR DELES FLERE SOPPGRUPPER</t>
  </si>
  <si>
    <t>Ant. m/foto</t>
  </si>
  <si>
    <t>Aktiv?</t>
  </si>
  <si>
    <t>Kransalger Norge</t>
  </si>
  <si>
    <t>Kransalger General</t>
  </si>
  <si>
    <t>Kransalger, TYPER</t>
  </si>
  <si>
    <t>I forbindelse med utflytting av Brøgger ble kartbladsamlingen i hovedsak avhended, resten ble inkorporert i andre samlinger</t>
  </si>
  <si>
    <t>Det er en del av "Brøggersamling"</t>
  </si>
  <si>
    <t>Jeg (Axel) er ikke sikkert hva er ment her; det kan blir "Finmarkssamling" som mangler i liste</t>
  </si>
  <si>
    <t>Oppringelig fra bergartssalen</t>
  </si>
  <si>
    <t>I forbindelse med utflytting av Brøgger ble kartbladsamlingen i hovedsak avhended, resten ble omgjort til "historisk samling"</t>
  </si>
  <si>
    <t>Dette er "Brøggersamling" og er magmatiske og kontakmetamorfe bergarter fra Oslofeltet</t>
  </si>
  <si>
    <t>Antall 2016</t>
  </si>
  <si>
    <t>Typer</t>
  </si>
  <si>
    <t>Dig. 2016</t>
  </si>
  <si>
    <t>Antall obj. fotografert</t>
  </si>
  <si>
    <t>2614 kasser er databaseregistrert pr 31/12-2016</t>
  </si>
  <si>
    <t>Øyvind Hammer</t>
  </si>
  <si>
    <t>Fra FJL</t>
  </si>
  <si>
    <t>Hans Arne Nakrem, Franz-Josef Lindemann</t>
  </si>
  <si>
    <t>Lån geo/palsamlinger?</t>
  </si>
  <si>
    <t>Usikkert antall på web.</t>
  </si>
  <si>
    <t>Specify</t>
  </si>
  <si>
    <t>Vi er ikke sikre på 2010-tallene (samlingsplan), men de er ikke riktige.</t>
  </si>
  <si>
    <t>Ann-Helén Rønning/Åge Brabrand</t>
  </si>
  <si>
    <t>ZM0012</t>
  </si>
  <si>
    <t>Tøyen, Økern</t>
  </si>
  <si>
    <t>ZM414</t>
  </si>
  <si>
    <t>ZM414, ZM424, 1640</t>
  </si>
  <si>
    <t>ZM033, ZM045b</t>
  </si>
  <si>
    <t>Zoologisk Museum, Økern</t>
  </si>
  <si>
    <t>DNA-bank zoologi er fordelt på 5 delsamlinger (tall i denne rad er summen av disse)</t>
  </si>
  <si>
    <t>DNA-bank botanikk er fordelt på 3 delsamlinger (tall i denne rad er summen av disse)</t>
  </si>
  <si>
    <t>ZM0002, ZM033</t>
  </si>
  <si>
    <t>BØR DELES, Characeer, Kiselalger, makroalger, og på geografi?</t>
  </si>
  <si>
    <t>SUM OBJEKTER</t>
  </si>
  <si>
    <t>SUM NOTATER/KRYSS M.V.</t>
  </si>
  <si>
    <t>SUM INNLÅN 2016</t>
  </si>
  <si>
    <t>SUM UTLÅN 2016</t>
  </si>
  <si>
    <t>Prosjektmateriale avhendet 2016</t>
  </si>
  <si>
    <t>Alt avhendet 2016</t>
  </si>
  <si>
    <t>DIGITALE UTLÅN 2016</t>
  </si>
  <si>
    <t>SUM GEO/PAL</t>
  </si>
  <si>
    <t>GEOLOGISKE SAMLINGER</t>
  </si>
  <si>
    <t>ZOOLOGISKE SAMLINGER</t>
  </si>
  <si>
    <t>BOTANISKE OG MYKOLOGISKE SAMLINGER</t>
  </si>
  <si>
    <t>Tilvekst</t>
  </si>
  <si>
    <t>Innlån ant.</t>
  </si>
  <si>
    <t>Utlån ant.</t>
  </si>
  <si>
    <t>Dig. Utlån</t>
  </si>
  <si>
    <t>Samlinger (Hoved i fet, delsamling) 1.1.2018</t>
  </si>
  <si>
    <t>Ant. objekter</t>
  </si>
  <si>
    <t>Ant. obj. digitalisert</t>
  </si>
  <si>
    <t>Norden Agaricales</t>
  </si>
  <si>
    <t>Norden "Aphyllophorales"</t>
  </si>
  <si>
    <t>Norden Ascomycota</t>
  </si>
  <si>
    <t>Norden Gastromycetes</t>
  </si>
  <si>
    <t>Norden Tremellomycetes</t>
  </si>
  <si>
    <t>Norden Pucciniomycetes</t>
  </si>
  <si>
    <t>Norden Ustilaginomycetes</t>
  </si>
  <si>
    <t>Norden Glomeromycota</t>
  </si>
  <si>
    <t>Norden Zygomycota</t>
  </si>
  <si>
    <t>Norden Myxomycetes</t>
  </si>
  <si>
    <t>Norden ukjent gruppe</t>
  </si>
  <si>
    <t>Ant. besøkende persondager</t>
  </si>
  <si>
    <t>Tallene er urealistiske, men dig.tall økt for å vise at omtrent alle kassene er digitalisert</t>
  </si>
  <si>
    <t xml:space="preserve">Nedgang i antall digitaliserte da tidligere tall er feil </t>
  </si>
  <si>
    <t>Antall objekter i samlingen endret fordi tidligere tall var feil</t>
  </si>
  <si>
    <t>NORDEN ALLE</t>
  </si>
  <si>
    <t>Typene er fugleskinn</t>
  </si>
  <si>
    <t>DNA-bank Arthropoder, TYPER</t>
  </si>
  <si>
    <t>DNA-bank Andre grupper, TYPER</t>
  </si>
  <si>
    <t>Ja (men ikke restanser)</t>
  </si>
  <si>
    <t>Nei</t>
  </si>
  <si>
    <t>Ja</t>
  </si>
  <si>
    <t>ZM0007, ZM0012, ZM0020</t>
  </si>
  <si>
    <t>Ingen tilvekst</t>
  </si>
  <si>
    <t>Totalt antall uskkert og tilsvarende som i 2010; antall dig. angir det som er punchet</t>
  </si>
  <si>
    <t>I utgangspunktet er alle digitaliserte tilgjengelig på web via Collection Explorer, men det eksakte antall vil være noe lavere grunnet ulike former for skjerming</t>
  </si>
  <si>
    <t>Justering av feilrapportering for 2016</t>
  </si>
  <si>
    <t>DNA-banken: I utgangspunktet er alle digitaliserte tilgjengelig på web via enten Collection Explorer (fugl &amp; karplanter) eller GBIF, men det eksakte antall vil være noe lavere grunnet ulike former for skjerming</t>
  </si>
  <si>
    <t>Åse Wilhelmsen</t>
  </si>
  <si>
    <t>Øystein Wiig/Lars Erik Johannessen</t>
  </si>
  <si>
    <t>Tøyen/Økern</t>
  </si>
  <si>
    <t>To gjesteforskere i samlingen</t>
  </si>
  <si>
    <t>Samlingsansvarlig</t>
  </si>
  <si>
    <t>Annet personell tilknyttet samlingen</t>
  </si>
  <si>
    <t>Antall publikasjoner fra samlngen (interne og eksterne)</t>
  </si>
  <si>
    <t>Øystein Wiig</t>
  </si>
  <si>
    <t>Bjørn A. Bjerke, Lars Erik Johannessen</t>
  </si>
  <si>
    <t>KOMMENTARER (flere fra BPL)</t>
  </si>
  <si>
    <t>Arild Johnsen</t>
  </si>
  <si>
    <t>Lars Erik Johannessen, Toril Enger</t>
  </si>
  <si>
    <t>Herptiler (Amfibier og krypdyr)</t>
  </si>
  <si>
    <t>Herptiler (Amfibier og krypdyr), TYPER</t>
  </si>
  <si>
    <t>Excel/MUSIT</t>
  </si>
  <si>
    <t>Ann-Helén Rønning</t>
  </si>
  <si>
    <t>Tøyen+Økern</t>
  </si>
  <si>
    <t>Zoologisk Museum+Kabelgata 38</t>
  </si>
  <si>
    <t>Ann-Helén Rønning/Torsten Struck</t>
  </si>
  <si>
    <t>ZM0009+ZM033+Ø1630</t>
  </si>
  <si>
    <t>Tilfredsstillende</t>
  </si>
  <si>
    <t>Ikke tilfredsstillende</t>
  </si>
  <si>
    <t>Dårlig</t>
  </si>
  <si>
    <t>ZM0009+ZM033</t>
  </si>
  <si>
    <t>Tidligere antall (70 000) har vært basert på estimat av totalt antall preparater plassert i hyller/skuffer i samlingsmagasin. Årets tall er antall aksesjonsførte preparater, derav det reduserte tallet. Eventuell tilvekst kommende år vil bli aksesjonsføring av uregistrert materiale som allerede befinner seg i samlingsmagasiner. Innregistreringsark for MUSITbase er underveis; materiale som hittil er registrert ligger i excel.</t>
  </si>
  <si>
    <t>Innregistreringsark for MUSITbase er underveis; materiale som hittil er registrert ligger i excel.</t>
  </si>
  <si>
    <t>Innregistreringsark for MUSITbase er underveis; materiale som hittil er registrert ligger i excel. Stort behov for fysisk opprydding i hyllene.</t>
  </si>
  <si>
    <t>Torsten Struck</t>
  </si>
  <si>
    <t>Det befinner seg fortsatt ikke aksesjonsført materiale i ZM 0012 og på Økern. Det er stort behov for spritsjekk og påfyll med ny forsegling i ZM0012. Alle fiskedatabaser (Norsk ferskvann, norsk saltvann og utenlandsk fisk) trenger opprydding og bør slåes sammen til en base). Tilgjengelig gjennom GBIF-portalen.</t>
  </si>
  <si>
    <t>Åge Brabrand</t>
  </si>
  <si>
    <t>Det befinner seg fortsatt ikke aksesjonsført materiale i ZM0012 og på Økern. Det er stort behov for spritsjekk og påfyll med ny forsegling i ZM0012. To herptildatabaser (norske og utenlandske herptiler) trenger opprydding og sammenslåing til én base. Tilgjengelig gjennom GBIF-portalen.</t>
  </si>
  <si>
    <t>ZM0007, ZM0012, ZM0020, ZM033, ZM045b, ZM414, ZM424, 103 (bakgården), 1640</t>
  </si>
  <si>
    <t>Henning Pavels, Lars Erik Johannessen</t>
  </si>
  <si>
    <t>Jan T. Lifjeld</t>
  </si>
  <si>
    <t>Bjørn Aksel Bjerke, Lars Erik Johannessen</t>
  </si>
  <si>
    <t>Med subnumre er det digitalisert 68721 objekter</t>
  </si>
  <si>
    <t>MUSIT/Dataperfect (Lavdb)</t>
  </si>
  <si>
    <t>MUSIT/Einar Timdal</t>
  </si>
  <si>
    <t>En tilvekstandel er ikke migrert til MUSIT-basen</t>
  </si>
  <si>
    <t>Tallet fra 1.1.2017 (593 610) var for høyt?</t>
  </si>
  <si>
    <t>Ant. Besøkende er beregnet, Utlån 3 forsendelser</t>
  </si>
  <si>
    <t>9 ulån og 11 innlån</t>
  </si>
  <si>
    <t>Fuglesamlingen (sum 93-198)</t>
  </si>
  <si>
    <t>ANTALL BESØKENDE PERS.DAGER 2016</t>
  </si>
  <si>
    <t>Insekter</t>
  </si>
  <si>
    <t>Alger, moser og karplanter, objekter</t>
  </si>
  <si>
    <t>Alger, moser og karplanter, observasjoner</t>
  </si>
  <si>
    <t>Alle</t>
  </si>
  <si>
    <t>Digitalisert</t>
  </si>
  <si>
    <t>Sopp og lav, objekter</t>
  </si>
  <si>
    <t>Sopp og lav, observasjoner</t>
  </si>
  <si>
    <t>Evertebrater</t>
  </si>
  <si>
    <t>DNA og vevsamling</t>
  </si>
  <si>
    <t>Bergarter og mineraler</t>
  </si>
  <si>
    <t>Ikke digitalisert</t>
  </si>
  <si>
    <t>Samlinger</t>
  </si>
  <si>
    <t>IRIS</t>
  </si>
  <si>
    <t>ALLE TYPER</t>
  </si>
  <si>
    <t>OPPDATERT?</t>
  </si>
  <si>
    <t>OPPDATERES/EN GANG ÅRLI I JAN/FEB</t>
  </si>
  <si>
    <t>Ca. 1000 Hieracium på Økern som ikke er tatt ut</t>
  </si>
  <si>
    <t>SUM</t>
  </si>
  <si>
    <t>Under 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</si>
</sst>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0" fillId="0" borderId="0" xfId="0"/>
    <xf numFmtId="0" fontId="16" fillId="0" borderId="0" xfId="0" applyFont="1"/>
    <xf numFmtId="3" fontId="0" fillId="0" borderId="0" xfId="0" applyNumberFormat="1"/>
    <xf numFmtId="0" fontId="0" fillId="0" borderId="0" xfId="0"/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16" fillId="33" borderId="0" xfId="0" applyFont="1" applyFill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Alignment="1">
      <alignment vertical="top"/>
    </xf>
    <xf numFmtId="0" fontId="14" fillId="0" borderId="0" xfId="0" applyFont="1"/>
    <xf numFmtId="3" fontId="19" fillId="34" borderId="0" xfId="0" applyNumberFormat="1" applyFont="1" applyFill="1"/>
    <xf numFmtId="0" fontId="0" fillId="34" borderId="0" xfId="0" applyFill="1"/>
    <xf numFmtId="0" fontId="0" fillId="0" borderId="0" xfId="0"/>
    <xf numFmtId="0" fontId="0" fillId="0" borderId="0" xfId="0" applyAlignment="1">
      <alignment vertical="top"/>
    </xf>
    <xf numFmtId="0" fontId="14" fillId="0" borderId="0" xfId="0" applyFont="1"/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18" fillId="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vertical="top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top" wrapText="1"/>
    </xf>
    <xf numFmtId="3" fontId="18" fillId="0" borderId="0" xfId="0" applyNumberFormat="1" applyFont="1" applyFill="1" applyAlignment="1">
      <alignment horizontal="right"/>
    </xf>
    <xf numFmtId="3" fontId="18" fillId="0" borderId="0" xfId="8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vertical="top"/>
    </xf>
    <xf numFmtId="0" fontId="18" fillId="0" borderId="0" xfId="0" applyNumberFormat="1" applyFont="1" applyFill="1"/>
    <xf numFmtId="0" fontId="21" fillId="0" borderId="0" xfId="0" applyFont="1" applyFill="1"/>
    <xf numFmtId="3" fontId="18" fillId="0" borderId="0" xfId="0" applyNumberFormat="1" applyFont="1" applyFill="1" applyAlignment="1">
      <alignment horizontal="right" wrapText="1"/>
    </xf>
    <xf numFmtId="3" fontId="20" fillId="0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67"/>
  <sheetViews>
    <sheetView tabSelected="1" zoomScale="96" zoomScaleNormal="96" workbookViewId="0">
      <pane xSplit="1" ySplit="4" topLeftCell="B125" activePane="bottomRight" state="frozen"/>
      <selection pane="topRight" activeCell="B1" sqref="B1"/>
      <selection pane="bottomLeft" activeCell="A5" sqref="A5"/>
      <selection pane="bottomRight" activeCell="I137" sqref="I137"/>
    </sheetView>
  </sheetViews>
  <sheetFormatPr defaultColWidth="9.140625" defaultRowHeight="15" x14ac:dyDescent="0.25"/>
  <cols>
    <col min="1" max="1" width="43.7109375" style="30" bestFit="1" customWidth="1"/>
    <col min="2" max="2" width="14.42578125" style="30" bestFit="1" customWidth="1"/>
    <col min="3" max="3" width="12.7109375" style="35" bestFit="1" customWidth="1"/>
    <col min="4" max="4" width="18.85546875" style="35" bestFit="1" customWidth="1"/>
    <col min="5" max="5" width="11.42578125" style="35" bestFit="1" customWidth="1"/>
    <col min="6" max="6" width="9.28515625" style="35" bestFit="1" customWidth="1"/>
    <col min="7" max="7" width="7.85546875" style="35" bestFit="1" customWidth="1"/>
    <col min="8" max="8" width="10.7109375" style="30" bestFit="1" customWidth="1"/>
    <col min="9" max="9" width="9.85546875" style="30" bestFit="1" customWidth="1"/>
    <col min="10" max="10" width="9.85546875" style="30" customWidth="1"/>
    <col min="11" max="11" width="27.42578125" style="30" bestFit="1" customWidth="1"/>
    <col min="12" max="12" width="55.85546875" style="36" bestFit="1" customWidth="1"/>
    <col min="13" max="13" width="18.7109375" style="37" bestFit="1" customWidth="1"/>
    <col min="14" max="14" width="35.28515625" style="37" bestFit="1" customWidth="1"/>
    <col min="15" max="15" width="19.28515625" style="30" bestFit="1" customWidth="1"/>
    <col min="16" max="16" width="25.85546875" style="30" bestFit="1" customWidth="1"/>
    <col min="17" max="17" width="19.42578125" style="30" bestFit="1" customWidth="1"/>
    <col min="18" max="18" width="20.28515625" style="30" bestFit="1" customWidth="1"/>
    <col min="19" max="19" width="7" style="30" bestFit="1" customWidth="1"/>
    <col min="20" max="21" width="31.5703125" style="30" bestFit="1" customWidth="1"/>
    <col min="22" max="22" width="10.5703125" style="30" bestFit="1" customWidth="1"/>
    <col min="23" max="23" width="255.7109375" style="30" bestFit="1" customWidth="1"/>
    <col min="24" max="24" width="16.85546875" style="30" bestFit="1" customWidth="1"/>
    <col min="25" max="25" width="34.42578125" style="30" bestFit="1" customWidth="1"/>
    <col min="26" max="26" width="51.42578125" style="30" bestFit="1" customWidth="1"/>
    <col min="27" max="16384" width="9.140625" style="30"/>
  </cols>
  <sheetData>
    <row r="1" spans="1:26" s="31" customFormat="1" x14ac:dyDescent="0.25">
      <c r="A1" s="31" t="s">
        <v>329</v>
      </c>
      <c r="C1" s="32"/>
      <c r="D1" s="32"/>
      <c r="E1" s="32"/>
      <c r="F1" s="32"/>
      <c r="G1" s="32"/>
      <c r="L1" s="33"/>
      <c r="M1" s="34"/>
      <c r="N1" s="34"/>
    </row>
    <row r="2" spans="1:26" s="31" customFormat="1" x14ac:dyDescent="0.25">
      <c r="A2" s="31" t="s">
        <v>86</v>
      </c>
      <c r="C2" s="32"/>
      <c r="D2" s="32"/>
      <c r="E2" s="32"/>
      <c r="F2" s="32"/>
      <c r="G2" s="32"/>
      <c r="L2" s="33"/>
      <c r="M2" s="34"/>
      <c r="N2" s="34"/>
    </row>
    <row r="3" spans="1:26" x14ac:dyDescent="0.25">
      <c r="C3" s="30"/>
      <c r="D3" s="30"/>
    </row>
    <row r="4" spans="1:26" s="31" customFormat="1" x14ac:dyDescent="0.25">
      <c r="A4" s="31" t="s">
        <v>239</v>
      </c>
      <c r="B4" s="31" t="s">
        <v>1</v>
      </c>
      <c r="C4" s="32" t="s">
        <v>240</v>
      </c>
      <c r="D4" s="32" t="s">
        <v>241</v>
      </c>
      <c r="E4" s="32" t="s">
        <v>190</v>
      </c>
      <c r="F4" s="32" t="s">
        <v>34</v>
      </c>
      <c r="G4" s="32" t="s">
        <v>235</v>
      </c>
      <c r="H4" s="31" t="s">
        <v>236</v>
      </c>
      <c r="I4" s="31" t="s">
        <v>237</v>
      </c>
      <c r="J4" s="31" t="s">
        <v>238</v>
      </c>
      <c r="K4" s="31" t="s">
        <v>253</v>
      </c>
      <c r="L4" s="33" t="s">
        <v>279</v>
      </c>
      <c r="M4" s="34" t="s">
        <v>67</v>
      </c>
      <c r="N4" s="34" t="s">
        <v>84</v>
      </c>
      <c r="O4" s="31" t="s">
        <v>81</v>
      </c>
      <c r="P4" s="31" t="s">
        <v>82</v>
      </c>
      <c r="Q4" s="31" t="s">
        <v>83</v>
      </c>
      <c r="R4" s="31" t="s">
        <v>89</v>
      </c>
      <c r="S4" s="31" t="s">
        <v>105</v>
      </c>
      <c r="T4" s="31" t="s">
        <v>91</v>
      </c>
      <c r="U4" s="31" t="s">
        <v>92</v>
      </c>
      <c r="V4" s="31" t="s">
        <v>106</v>
      </c>
      <c r="W4" s="31" t="s">
        <v>110</v>
      </c>
      <c r="X4" s="31" t="s">
        <v>274</v>
      </c>
      <c r="Y4" s="31" t="s">
        <v>275</v>
      </c>
      <c r="Z4" s="31" t="s">
        <v>276</v>
      </c>
    </row>
    <row r="5" spans="1:26" s="31" customFormat="1" x14ac:dyDescent="0.25">
      <c r="C5" s="32"/>
      <c r="D5" s="32"/>
      <c r="E5" s="32"/>
      <c r="F5" s="32"/>
      <c r="G5" s="32"/>
      <c r="L5" s="33"/>
      <c r="M5" s="34"/>
      <c r="N5" s="34"/>
    </row>
    <row r="6" spans="1:26" ht="15.75" x14ac:dyDescent="0.25">
      <c r="A6" s="46" t="s">
        <v>234</v>
      </c>
    </row>
    <row r="7" spans="1:26" x14ac:dyDescent="0.25">
      <c r="A7" s="31" t="s">
        <v>2</v>
      </c>
      <c r="M7" s="37" t="s">
        <v>74</v>
      </c>
      <c r="N7" s="37" t="s">
        <v>74</v>
      </c>
    </row>
    <row r="8" spans="1:26" x14ac:dyDescent="0.25">
      <c r="A8" s="30" t="s">
        <v>3</v>
      </c>
      <c r="B8" s="30" t="s">
        <v>101</v>
      </c>
      <c r="C8" s="41">
        <v>10000</v>
      </c>
      <c r="D8" s="41"/>
      <c r="E8" s="41"/>
      <c r="F8" s="41"/>
      <c r="G8" s="41"/>
      <c r="L8" s="36" t="s">
        <v>223</v>
      </c>
    </row>
    <row r="9" spans="1:26" x14ac:dyDescent="0.25">
      <c r="A9" s="30" t="s">
        <v>6</v>
      </c>
      <c r="C9" s="41"/>
      <c r="D9" s="41"/>
      <c r="E9" s="41"/>
      <c r="F9" s="41"/>
      <c r="G9" s="41"/>
    </row>
    <row r="10" spans="1:26" x14ac:dyDescent="0.25">
      <c r="A10" s="30" t="s">
        <v>192</v>
      </c>
      <c r="B10" s="30" t="s">
        <v>103</v>
      </c>
      <c r="C10" s="41">
        <v>3200</v>
      </c>
      <c r="D10" s="41">
        <v>3134</v>
      </c>
      <c r="E10" s="41"/>
      <c r="F10" s="41"/>
      <c r="G10" s="41">
        <v>50</v>
      </c>
    </row>
    <row r="11" spans="1:26" x14ac:dyDescent="0.25">
      <c r="A11" s="30" t="s">
        <v>193</v>
      </c>
      <c r="B11" s="30" t="s">
        <v>103</v>
      </c>
      <c r="C11" s="41">
        <v>1000</v>
      </c>
      <c r="D11" s="41"/>
      <c r="E11" s="41"/>
      <c r="F11" s="41"/>
      <c r="G11" s="41">
        <v>100</v>
      </c>
    </row>
    <row r="12" spans="1:26" x14ac:dyDescent="0.25">
      <c r="A12" s="30" t="s">
        <v>194</v>
      </c>
      <c r="B12" s="30" t="s">
        <v>103</v>
      </c>
      <c r="C12" s="41">
        <v>1</v>
      </c>
      <c r="D12" s="41"/>
      <c r="E12" s="41"/>
      <c r="F12" s="41"/>
      <c r="G12" s="41"/>
    </row>
    <row r="13" spans="1:26" x14ac:dyDescent="0.25">
      <c r="A13" s="30" t="s">
        <v>121</v>
      </c>
      <c r="C13" s="41">
        <v>50</v>
      </c>
      <c r="D13" s="41"/>
      <c r="E13" s="41"/>
      <c r="F13" s="41"/>
      <c r="G13" s="41"/>
    </row>
    <row r="14" spans="1:26" x14ac:dyDescent="0.25">
      <c r="A14" s="30" t="s">
        <v>4</v>
      </c>
      <c r="B14" s="30" t="s">
        <v>102</v>
      </c>
      <c r="C14" s="41">
        <v>11</v>
      </c>
      <c r="D14" s="41"/>
      <c r="E14" s="41"/>
      <c r="F14" s="41"/>
      <c r="G14" s="41"/>
    </row>
    <row r="15" spans="1:26" x14ac:dyDescent="0.25">
      <c r="A15" s="31" t="s">
        <v>10</v>
      </c>
      <c r="C15" s="41"/>
      <c r="D15" s="41"/>
      <c r="E15" s="41"/>
      <c r="F15" s="41"/>
      <c r="G15" s="41"/>
      <c r="M15" s="37" t="s">
        <v>74</v>
      </c>
      <c r="N15" s="37" t="s">
        <v>74</v>
      </c>
    </row>
    <row r="16" spans="1:26" x14ac:dyDescent="0.25">
      <c r="A16" s="30" t="s">
        <v>3</v>
      </c>
      <c r="B16" s="30" t="s">
        <v>101</v>
      </c>
      <c r="C16" s="41">
        <v>180000</v>
      </c>
      <c r="D16" s="41">
        <v>51899</v>
      </c>
      <c r="E16" s="41"/>
      <c r="F16" s="41">
        <v>28853</v>
      </c>
      <c r="G16" s="41">
        <v>65</v>
      </c>
      <c r="L16" s="36" t="s">
        <v>305</v>
      </c>
      <c r="M16" s="37" t="s">
        <v>74</v>
      </c>
      <c r="N16" s="37" t="s">
        <v>74</v>
      </c>
    </row>
    <row r="17" spans="1:14" x14ac:dyDescent="0.25">
      <c r="A17" s="30" t="s">
        <v>6</v>
      </c>
      <c r="B17" s="30" t="s">
        <v>101</v>
      </c>
      <c r="C17" s="41">
        <v>80000</v>
      </c>
      <c r="D17" s="41"/>
      <c r="E17" s="41"/>
      <c r="F17" s="41"/>
      <c r="G17" s="41"/>
      <c r="M17" s="37" t="s">
        <v>74</v>
      </c>
      <c r="N17" s="37" t="s">
        <v>74</v>
      </c>
    </row>
    <row r="18" spans="1:14" x14ac:dyDescent="0.25">
      <c r="A18" s="30" t="s">
        <v>121</v>
      </c>
      <c r="B18" s="30" t="s">
        <v>103</v>
      </c>
      <c r="C18" s="41">
        <v>208</v>
      </c>
      <c r="D18" s="41">
        <v>208</v>
      </c>
      <c r="E18" s="41"/>
      <c r="F18" s="41"/>
      <c r="G18" s="41"/>
      <c r="M18" s="37" t="s">
        <v>74</v>
      </c>
      <c r="N18" s="37" t="s">
        <v>74</v>
      </c>
    </row>
    <row r="19" spans="1:14" x14ac:dyDescent="0.25">
      <c r="A19" s="30" t="s">
        <v>4</v>
      </c>
      <c r="B19" s="30" t="s">
        <v>102</v>
      </c>
      <c r="C19" s="41">
        <v>5000</v>
      </c>
      <c r="D19" s="41"/>
      <c r="E19" s="41"/>
      <c r="F19" s="41"/>
      <c r="G19" s="41"/>
    </row>
    <row r="20" spans="1:14" x14ac:dyDescent="0.25">
      <c r="A20" s="30" t="s">
        <v>8</v>
      </c>
      <c r="B20" s="30" t="s">
        <v>101</v>
      </c>
      <c r="C20" s="41"/>
      <c r="D20" s="41"/>
      <c r="E20" s="41"/>
      <c r="F20" s="41"/>
      <c r="G20" s="41"/>
    </row>
    <row r="21" spans="1:14" x14ac:dyDescent="0.25">
      <c r="A21" s="31" t="s">
        <v>170</v>
      </c>
      <c r="C21" s="41"/>
      <c r="D21" s="41"/>
      <c r="E21" s="41"/>
      <c r="F21" s="41"/>
      <c r="G21" s="41"/>
      <c r="H21" s="31">
        <v>378</v>
      </c>
      <c r="I21" s="31">
        <v>0</v>
      </c>
      <c r="K21" s="30">
        <v>35</v>
      </c>
      <c r="L21" s="36" t="s">
        <v>310</v>
      </c>
    </row>
    <row r="22" spans="1:14" x14ac:dyDescent="0.25">
      <c r="A22" s="30" t="s">
        <v>5</v>
      </c>
      <c r="B22" s="30" t="s">
        <v>103</v>
      </c>
      <c r="C22" s="41">
        <v>800000</v>
      </c>
      <c r="D22" s="41">
        <v>573266</v>
      </c>
      <c r="E22" s="41">
        <v>800000</v>
      </c>
      <c r="F22" s="41">
        <v>573266</v>
      </c>
      <c r="G22" s="41">
        <v>6000</v>
      </c>
      <c r="L22" s="36" t="s">
        <v>309</v>
      </c>
      <c r="M22" s="37" t="s">
        <v>74</v>
      </c>
      <c r="N22" s="37" t="s">
        <v>74</v>
      </c>
    </row>
    <row r="23" spans="1:14" x14ac:dyDescent="0.25">
      <c r="A23" s="30" t="s">
        <v>31</v>
      </c>
      <c r="B23" s="30" t="s">
        <v>103</v>
      </c>
      <c r="C23" s="41">
        <v>28000</v>
      </c>
      <c r="D23" s="41">
        <v>26318</v>
      </c>
      <c r="E23" s="41"/>
      <c r="F23" s="41"/>
      <c r="G23" s="41"/>
      <c r="M23" s="37" t="s">
        <v>74</v>
      </c>
      <c r="N23" s="37" t="s">
        <v>74</v>
      </c>
    </row>
    <row r="24" spans="1:14" x14ac:dyDescent="0.25">
      <c r="A24" s="30" t="s">
        <v>6</v>
      </c>
      <c r="B24" s="30" t="s">
        <v>103</v>
      </c>
      <c r="C24" s="41">
        <v>245000</v>
      </c>
      <c r="D24" s="41">
        <v>240160</v>
      </c>
      <c r="E24" s="41"/>
      <c r="F24" s="41"/>
      <c r="G24" s="41">
        <v>15</v>
      </c>
      <c r="M24" s="37" t="s">
        <v>74</v>
      </c>
      <c r="N24" s="37" t="s">
        <v>74</v>
      </c>
    </row>
    <row r="25" spans="1:14" x14ac:dyDescent="0.25">
      <c r="A25" s="30" t="s">
        <v>7</v>
      </c>
      <c r="B25" s="30" t="s">
        <v>103</v>
      </c>
      <c r="C25" s="41">
        <v>35000</v>
      </c>
      <c r="D25" s="41"/>
      <c r="E25" s="41"/>
      <c r="F25" s="41"/>
      <c r="G25" s="41"/>
      <c r="M25" s="37" t="s">
        <v>74</v>
      </c>
      <c r="N25" s="37" t="s">
        <v>74</v>
      </c>
    </row>
    <row r="26" spans="1:14" x14ac:dyDescent="0.25">
      <c r="A26" s="30" t="s">
        <v>121</v>
      </c>
      <c r="B26" s="30" t="s">
        <v>103</v>
      </c>
      <c r="C26" s="41">
        <v>2730</v>
      </c>
      <c r="D26" s="41">
        <v>1730</v>
      </c>
      <c r="E26" s="41"/>
      <c r="F26" s="41"/>
      <c r="G26" s="41">
        <v>11</v>
      </c>
      <c r="L26" s="36" t="s">
        <v>330</v>
      </c>
      <c r="M26" s="37" t="s">
        <v>74</v>
      </c>
      <c r="N26" s="37" t="s">
        <v>74</v>
      </c>
    </row>
    <row r="27" spans="1:14" x14ac:dyDescent="0.25">
      <c r="A27" s="30" t="s">
        <v>35</v>
      </c>
      <c r="B27" s="30" t="s">
        <v>191</v>
      </c>
      <c r="C27" s="41">
        <v>1700000</v>
      </c>
      <c r="D27" s="41">
        <v>1500000</v>
      </c>
      <c r="E27" s="41"/>
      <c r="F27" s="41">
        <v>1219000</v>
      </c>
      <c r="G27" s="41"/>
      <c r="M27" s="37" t="s">
        <v>71</v>
      </c>
      <c r="N27" s="37" t="s">
        <v>68</v>
      </c>
    </row>
    <row r="28" spans="1:14" x14ac:dyDescent="0.25">
      <c r="A28" s="30" t="s">
        <v>8</v>
      </c>
      <c r="B28" s="30" t="s">
        <v>101</v>
      </c>
      <c r="C28" s="41">
        <v>904</v>
      </c>
      <c r="D28" s="41">
        <v>904</v>
      </c>
      <c r="E28" s="41"/>
      <c r="F28" s="41"/>
      <c r="G28" s="41"/>
    </row>
    <row r="29" spans="1:14" x14ac:dyDescent="0.25">
      <c r="A29" s="31" t="s">
        <v>9</v>
      </c>
      <c r="C29" s="41"/>
      <c r="D29" s="41"/>
      <c r="E29" s="41"/>
      <c r="F29" s="41"/>
      <c r="G29" s="41"/>
      <c r="H29" s="31">
        <v>301</v>
      </c>
      <c r="I29" s="31">
        <v>114</v>
      </c>
      <c r="L29" s="36" t="s">
        <v>311</v>
      </c>
    </row>
    <row r="30" spans="1:14" x14ac:dyDescent="0.25">
      <c r="A30" s="30" t="s">
        <v>3</v>
      </c>
      <c r="B30" s="30" t="s">
        <v>103</v>
      </c>
      <c r="C30" s="41">
        <v>131364</v>
      </c>
      <c r="D30" s="41">
        <v>131364</v>
      </c>
      <c r="E30" s="41"/>
      <c r="F30" s="41">
        <v>131364</v>
      </c>
      <c r="G30" s="41">
        <v>1314</v>
      </c>
      <c r="L30" s="36" t="s">
        <v>308</v>
      </c>
      <c r="M30" s="37" t="s">
        <v>306</v>
      </c>
      <c r="N30" s="37" t="s">
        <v>307</v>
      </c>
    </row>
    <row r="31" spans="1:14" x14ac:dyDescent="0.25">
      <c r="A31" s="30" t="s">
        <v>6</v>
      </c>
      <c r="B31" s="30" t="s">
        <v>103</v>
      </c>
      <c r="C31" s="41">
        <v>200000</v>
      </c>
      <c r="D31" s="41">
        <v>60358</v>
      </c>
      <c r="E31" s="41"/>
      <c r="F31" s="41">
        <v>58736</v>
      </c>
      <c r="G31" s="41">
        <v>1622</v>
      </c>
      <c r="L31" s="36" t="s">
        <v>308</v>
      </c>
      <c r="M31" s="37" t="s">
        <v>306</v>
      </c>
      <c r="N31" s="37" t="s">
        <v>307</v>
      </c>
    </row>
    <row r="32" spans="1:14" x14ac:dyDescent="0.25">
      <c r="A32" s="30" t="s">
        <v>121</v>
      </c>
      <c r="B32" s="30" t="s">
        <v>103</v>
      </c>
      <c r="C32" s="41">
        <v>1516</v>
      </c>
      <c r="D32" s="41"/>
      <c r="E32" s="41"/>
      <c r="F32" s="41">
        <v>1516</v>
      </c>
      <c r="G32" s="41"/>
    </row>
    <row r="33" spans="1:14" x14ac:dyDescent="0.25">
      <c r="A33" s="30" t="s">
        <v>4</v>
      </c>
      <c r="B33" s="30" t="s">
        <v>102</v>
      </c>
      <c r="C33" s="41">
        <v>7655</v>
      </c>
      <c r="D33" s="41">
        <v>3158</v>
      </c>
      <c r="E33" s="41"/>
      <c r="F33" s="41">
        <v>3158</v>
      </c>
      <c r="G33" s="41"/>
      <c r="M33" s="37" t="s">
        <v>69</v>
      </c>
      <c r="N33" s="37" t="s">
        <v>70</v>
      </c>
    </row>
    <row r="34" spans="1:14" x14ac:dyDescent="0.25">
      <c r="A34" s="30" t="s">
        <v>35</v>
      </c>
      <c r="B34" s="30" t="s">
        <v>103</v>
      </c>
      <c r="C34" s="41">
        <v>76546</v>
      </c>
      <c r="D34" s="41">
        <v>76124</v>
      </c>
      <c r="E34" s="41"/>
      <c r="F34" s="41">
        <v>76124</v>
      </c>
      <c r="G34" s="41"/>
      <c r="M34" s="37" t="s">
        <v>73</v>
      </c>
      <c r="N34" s="37" t="s">
        <v>70</v>
      </c>
    </row>
    <row r="35" spans="1:14" x14ac:dyDescent="0.25">
      <c r="A35" s="30" t="s">
        <v>8</v>
      </c>
      <c r="B35" s="30" t="s">
        <v>101</v>
      </c>
      <c r="C35" s="41">
        <v>1368</v>
      </c>
      <c r="D35" s="41">
        <v>1368</v>
      </c>
      <c r="E35" s="41"/>
      <c r="F35" s="41"/>
      <c r="G35" s="41"/>
    </row>
    <row r="36" spans="1:14" s="31" customFormat="1" x14ac:dyDescent="0.25">
      <c r="A36" s="31" t="s">
        <v>11</v>
      </c>
      <c r="C36" s="48"/>
      <c r="D36" s="43"/>
      <c r="E36" s="43"/>
      <c r="F36" s="43"/>
      <c r="G36" s="43"/>
      <c r="H36" s="43">
        <v>66</v>
      </c>
      <c r="I36" s="43">
        <v>302</v>
      </c>
      <c r="K36" s="31">
        <v>46</v>
      </c>
      <c r="L36" s="33"/>
      <c r="M36" s="34"/>
      <c r="N36" s="34"/>
    </row>
    <row r="37" spans="1:14" x14ac:dyDescent="0.25">
      <c r="A37" s="30" t="s">
        <v>257</v>
      </c>
      <c r="B37" s="30" t="s">
        <v>103</v>
      </c>
      <c r="C37" s="41">
        <v>240000</v>
      </c>
      <c r="D37" s="41">
        <v>195650</v>
      </c>
      <c r="E37" s="41"/>
      <c r="F37" s="41">
        <v>169764</v>
      </c>
      <c r="G37" s="41"/>
      <c r="M37" s="37" t="s">
        <v>74</v>
      </c>
      <c r="N37" s="37" t="s">
        <v>74</v>
      </c>
    </row>
    <row r="38" spans="1:14" x14ac:dyDescent="0.25">
      <c r="A38" s="30" t="s">
        <v>242</v>
      </c>
      <c r="C38" s="41"/>
      <c r="D38" s="41"/>
      <c r="E38" s="41"/>
      <c r="F38" s="41"/>
      <c r="G38" s="47">
        <v>858</v>
      </c>
    </row>
    <row r="39" spans="1:14" x14ac:dyDescent="0.25">
      <c r="A39" s="30" t="s">
        <v>243</v>
      </c>
      <c r="C39" s="41"/>
      <c r="D39" s="41"/>
      <c r="E39" s="41"/>
      <c r="F39" s="41"/>
      <c r="G39" s="47">
        <v>623</v>
      </c>
    </row>
    <row r="40" spans="1:14" x14ac:dyDescent="0.25">
      <c r="A40" s="30" t="s">
        <v>244</v>
      </c>
      <c r="C40" s="41"/>
      <c r="D40" s="41"/>
      <c r="E40" s="41"/>
      <c r="F40" s="41"/>
      <c r="G40" s="47">
        <v>262</v>
      </c>
    </row>
    <row r="41" spans="1:14" x14ac:dyDescent="0.25">
      <c r="A41" s="30" t="s">
        <v>245</v>
      </c>
      <c r="C41" s="41"/>
      <c r="D41" s="41"/>
      <c r="E41" s="41"/>
      <c r="F41" s="41"/>
      <c r="G41" s="47">
        <v>37</v>
      </c>
    </row>
    <row r="42" spans="1:14" x14ac:dyDescent="0.25">
      <c r="A42" s="30" t="s">
        <v>246</v>
      </c>
      <c r="C42" s="41"/>
      <c r="D42" s="41"/>
      <c r="E42" s="41"/>
      <c r="F42" s="41"/>
      <c r="G42" s="47">
        <v>32</v>
      </c>
    </row>
    <row r="43" spans="1:14" x14ac:dyDescent="0.25">
      <c r="A43" s="30" t="s">
        <v>247</v>
      </c>
      <c r="C43" s="41"/>
      <c r="D43" s="41"/>
      <c r="E43" s="41"/>
      <c r="F43" s="41"/>
      <c r="G43" s="47">
        <v>36</v>
      </c>
    </row>
    <row r="44" spans="1:14" x14ac:dyDescent="0.25">
      <c r="A44" s="30" t="s">
        <v>248</v>
      </c>
      <c r="C44" s="41"/>
      <c r="D44" s="41"/>
      <c r="E44" s="41"/>
      <c r="F44" s="41"/>
      <c r="G44" s="47"/>
    </row>
    <row r="45" spans="1:14" x14ac:dyDescent="0.25">
      <c r="A45" s="30" t="s">
        <v>249</v>
      </c>
      <c r="C45" s="41"/>
      <c r="D45" s="41"/>
      <c r="E45" s="41"/>
      <c r="F45" s="41"/>
      <c r="G45" s="47"/>
    </row>
    <row r="46" spans="1:14" x14ac:dyDescent="0.25">
      <c r="A46" s="30" t="s">
        <v>250</v>
      </c>
      <c r="C46" s="41"/>
      <c r="D46" s="41"/>
      <c r="E46" s="41"/>
      <c r="F46" s="41"/>
      <c r="G46" s="47">
        <v>2</v>
      </c>
    </row>
    <row r="47" spans="1:14" x14ac:dyDescent="0.25">
      <c r="A47" s="30" t="s">
        <v>251</v>
      </c>
      <c r="C47" s="41"/>
      <c r="D47" s="41"/>
      <c r="E47" s="41"/>
      <c r="F47" s="41"/>
      <c r="G47" s="47">
        <v>951</v>
      </c>
    </row>
    <row r="48" spans="1:14" x14ac:dyDescent="0.25">
      <c r="A48" s="30" t="s">
        <v>252</v>
      </c>
      <c r="C48" s="41"/>
      <c r="D48" s="41"/>
      <c r="E48" s="41"/>
      <c r="F48" s="41"/>
      <c r="G48" s="41">
        <v>13</v>
      </c>
    </row>
    <row r="49" spans="1:23" x14ac:dyDescent="0.25">
      <c r="A49" s="30" t="s">
        <v>6</v>
      </c>
      <c r="B49" s="30" t="s">
        <v>103</v>
      </c>
      <c r="C49" s="41">
        <v>80000</v>
      </c>
      <c r="D49" s="41">
        <v>945</v>
      </c>
      <c r="E49" s="41"/>
      <c r="F49" s="41"/>
      <c r="G49" s="41"/>
      <c r="L49" s="36" t="s">
        <v>189</v>
      </c>
      <c r="M49" s="37" t="s">
        <v>74</v>
      </c>
      <c r="N49" s="37" t="s">
        <v>74</v>
      </c>
      <c r="W49" s="30" t="s">
        <v>111</v>
      </c>
    </row>
    <row r="50" spans="1:23" x14ac:dyDescent="0.25">
      <c r="A50" s="30" t="s">
        <v>4</v>
      </c>
      <c r="B50" s="30" t="s">
        <v>102</v>
      </c>
      <c r="C50" s="41">
        <v>30000</v>
      </c>
      <c r="D50" s="41"/>
      <c r="E50" s="41"/>
      <c r="F50" s="41"/>
      <c r="G50" s="41"/>
    </row>
    <row r="51" spans="1:23" x14ac:dyDescent="0.25">
      <c r="A51" s="30" t="s">
        <v>121</v>
      </c>
      <c r="B51" s="30" t="s">
        <v>103</v>
      </c>
      <c r="C51" s="41">
        <v>1100</v>
      </c>
      <c r="D51" s="41">
        <v>397</v>
      </c>
      <c r="E51" s="41"/>
      <c r="F51" s="41"/>
      <c r="G51" s="41"/>
      <c r="M51" s="37" t="s">
        <v>74</v>
      </c>
    </row>
    <row r="52" spans="1:23" x14ac:dyDescent="0.25">
      <c r="A52" s="30" t="s">
        <v>12</v>
      </c>
      <c r="B52" s="30" t="s">
        <v>101</v>
      </c>
      <c r="C52" s="41">
        <v>36180</v>
      </c>
      <c r="D52" s="41">
        <v>36180</v>
      </c>
      <c r="E52" s="41"/>
      <c r="F52" s="41"/>
      <c r="G52" s="41"/>
      <c r="M52" s="37" t="s">
        <v>71</v>
      </c>
      <c r="N52" s="37" t="s">
        <v>68</v>
      </c>
    </row>
    <row r="53" spans="1:23" x14ac:dyDescent="0.25">
      <c r="A53" s="30" t="s">
        <v>35</v>
      </c>
      <c r="B53" s="30" t="s">
        <v>103</v>
      </c>
      <c r="C53" s="41">
        <v>45006</v>
      </c>
      <c r="D53" s="41">
        <v>45006</v>
      </c>
      <c r="E53" s="41"/>
      <c r="F53" s="41">
        <v>45006</v>
      </c>
      <c r="G53" s="41"/>
      <c r="M53" s="37" t="s">
        <v>73</v>
      </c>
      <c r="N53" s="37" t="s">
        <v>70</v>
      </c>
    </row>
    <row r="54" spans="1:23" x14ac:dyDescent="0.25">
      <c r="A54" s="30" t="s">
        <v>8</v>
      </c>
      <c r="B54" s="30" t="s">
        <v>101</v>
      </c>
      <c r="C54" s="41"/>
      <c r="D54" s="41">
        <v>0</v>
      </c>
      <c r="E54" s="41"/>
      <c r="F54" s="41"/>
      <c r="G54" s="41"/>
    </row>
    <row r="55" spans="1:23" x14ac:dyDescent="0.25">
      <c r="A55" s="31" t="s">
        <v>13</v>
      </c>
      <c r="C55" s="41"/>
      <c r="D55" s="41"/>
      <c r="E55" s="41"/>
      <c r="F55" s="41"/>
      <c r="G55" s="41"/>
    </row>
    <row r="56" spans="1:23" x14ac:dyDescent="0.25">
      <c r="A56" s="30" t="s">
        <v>36</v>
      </c>
      <c r="B56" s="30" t="s">
        <v>102</v>
      </c>
      <c r="C56" s="41">
        <v>0</v>
      </c>
      <c r="D56" s="41">
        <v>0</v>
      </c>
      <c r="E56" s="41"/>
      <c r="F56" s="41"/>
      <c r="G56" s="41"/>
    </row>
    <row r="57" spans="1:23" x14ac:dyDescent="0.25">
      <c r="A57" s="30" t="s">
        <v>14</v>
      </c>
      <c r="B57" s="30" t="s">
        <v>102</v>
      </c>
      <c r="C57" s="41">
        <v>20000</v>
      </c>
      <c r="D57" s="41"/>
      <c r="E57" s="41"/>
      <c r="F57" s="41"/>
      <c r="G57" s="41"/>
    </row>
    <row r="58" spans="1:23" x14ac:dyDescent="0.25">
      <c r="A58" s="30" t="s">
        <v>15</v>
      </c>
      <c r="B58" s="30" t="s">
        <v>102</v>
      </c>
      <c r="C58" s="41">
        <v>10000</v>
      </c>
      <c r="D58" s="41"/>
      <c r="E58" s="41"/>
      <c r="F58" s="41"/>
      <c r="G58" s="41"/>
    </row>
    <row r="59" spans="1:23" x14ac:dyDescent="0.25">
      <c r="A59" s="30" t="s">
        <v>16</v>
      </c>
      <c r="B59" s="30" t="s">
        <v>102</v>
      </c>
      <c r="C59" s="41"/>
      <c r="D59" s="41">
        <v>0</v>
      </c>
      <c r="E59" s="41"/>
      <c r="F59" s="41"/>
      <c r="G59" s="41"/>
    </row>
    <row r="60" spans="1:23" x14ac:dyDescent="0.25">
      <c r="A60" s="30" t="s">
        <v>17</v>
      </c>
      <c r="B60" s="30" t="s">
        <v>102</v>
      </c>
      <c r="C60" s="41">
        <v>10000</v>
      </c>
      <c r="D60" s="41"/>
      <c r="E60" s="41"/>
      <c r="F60" s="41"/>
      <c r="G60" s="41"/>
    </row>
    <row r="61" spans="1:23" x14ac:dyDescent="0.25">
      <c r="A61" s="31" t="s">
        <v>37</v>
      </c>
      <c r="C61" s="41"/>
      <c r="D61" s="41"/>
      <c r="E61" s="41"/>
      <c r="F61" s="41"/>
      <c r="G61" s="41"/>
    </row>
    <row r="62" spans="1:23" x14ac:dyDescent="0.25">
      <c r="A62" s="30" t="s">
        <v>112</v>
      </c>
      <c r="B62" s="30" t="s">
        <v>103</v>
      </c>
      <c r="C62" s="41">
        <v>30600</v>
      </c>
      <c r="D62" s="41">
        <v>30600</v>
      </c>
      <c r="E62" s="41"/>
      <c r="F62" s="41">
        <v>30600</v>
      </c>
      <c r="G62" s="41"/>
      <c r="L62" s="36" t="s">
        <v>328</v>
      </c>
      <c r="M62" s="37" t="s">
        <v>326</v>
      </c>
    </row>
    <row r="63" spans="1:23" x14ac:dyDescent="0.25">
      <c r="A63" s="30" t="s">
        <v>18</v>
      </c>
      <c r="B63" s="30" t="s">
        <v>101</v>
      </c>
      <c r="C63" s="41">
        <v>10000</v>
      </c>
      <c r="D63" s="41"/>
      <c r="E63" s="41"/>
      <c r="F63" s="41"/>
      <c r="G63" s="41"/>
    </row>
    <row r="64" spans="1:23" x14ac:dyDescent="0.25">
      <c r="C64" s="41"/>
      <c r="D64" s="41"/>
      <c r="E64" s="41"/>
      <c r="F64" s="41"/>
      <c r="G64" s="41"/>
    </row>
    <row r="65" spans="1:26" x14ac:dyDescent="0.25">
      <c r="C65" s="41"/>
      <c r="D65" s="41"/>
      <c r="E65" s="41"/>
      <c r="F65" s="41"/>
      <c r="G65" s="41"/>
    </row>
    <row r="66" spans="1:26" ht="15.75" x14ac:dyDescent="0.25">
      <c r="A66" s="46" t="s">
        <v>233</v>
      </c>
      <c r="C66" s="41"/>
      <c r="D66" s="41"/>
      <c r="E66" s="41"/>
      <c r="F66" s="41"/>
      <c r="G66" s="41"/>
    </row>
    <row r="67" spans="1:26" x14ac:dyDescent="0.25">
      <c r="A67" s="31" t="s">
        <v>314</v>
      </c>
      <c r="C67" s="41"/>
      <c r="D67" s="41"/>
      <c r="E67" s="41"/>
      <c r="F67" s="41"/>
      <c r="G67" s="41"/>
      <c r="I67" s="41">
        <v>220</v>
      </c>
      <c r="J67" s="41">
        <v>0</v>
      </c>
    </row>
    <row r="68" spans="1:26" x14ac:dyDescent="0.25">
      <c r="A68" s="30" t="s">
        <v>153</v>
      </c>
      <c r="B68" s="30" t="s">
        <v>103</v>
      </c>
      <c r="C68" s="38">
        <v>603627</v>
      </c>
      <c r="D68" s="41">
        <v>134389</v>
      </c>
      <c r="F68" s="41"/>
      <c r="G68" s="41">
        <v>313</v>
      </c>
      <c r="M68" s="37" t="s">
        <v>74</v>
      </c>
    </row>
    <row r="69" spans="1:26" x14ac:dyDescent="0.25">
      <c r="A69" s="30" t="s">
        <v>154</v>
      </c>
      <c r="C69" s="38">
        <v>20000</v>
      </c>
      <c r="D69" s="41"/>
      <c r="F69" s="41"/>
      <c r="G69" s="41"/>
      <c r="M69" s="37" t="s">
        <v>74</v>
      </c>
    </row>
    <row r="70" spans="1:26" x14ac:dyDescent="0.25">
      <c r="A70" s="30" t="s">
        <v>155</v>
      </c>
      <c r="B70" s="30" t="s">
        <v>103</v>
      </c>
      <c r="C70" s="38">
        <v>71546</v>
      </c>
      <c r="D70" s="41">
        <v>46315</v>
      </c>
      <c r="F70" s="41"/>
      <c r="G70" s="38">
        <v>6983</v>
      </c>
      <c r="M70" s="37" t="s">
        <v>74</v>
      </c>
    </row>
    <row r="71" spans="1:26" x14ac:dyDescent="0.25">
      <c r="A71" s="30" t="s">
        <v>156</v>
      </c>
      <c r="C71" s="38">
        <v>432000</v>
      </c>
      <c r="D71" s="41"/>
      <c r="F71" s="41"/>
      <c r="G71" s="41"/>
      <c r="M71" s="37" t="s">
        <v>74</v>
      </c>
    </row>
    <row r="72" spans="1:26" x14ac:dyDescent="0.25">
      <c r="A72" s="30" t="s">
        <v>157</v>
      </c>
      <c r="B72" s="30" t="s">
        <v>103</v>
      </c>
      <c r="C72" s="38">
        <v>198088</v>
      </c>
      <c r="D72" s="41">
        <v>60066</v>
      </c>
      <c r="F72" s="41"/>
      <c r="G72" s="38">
        <v>4755</v>
      </c>
      <c r="M72" s="37" t="s">
        <v>74</v>
      </c>
    </row>
    <row r="73" spans="1:26" x14ac:dyDescent="0.25">
      <c r="A73" s="30" t="s">
        <v>158</v>
      </c>
      <c r="C73" s="38">
        <v>15000</v>
      </c>
      <c r="D73" s="41"/>
      <c r="F73" s="41"/>
      <c r="G73" s="41"/>
      <c r="M73" s="37" t="s">
        <v>74</v>
      </c>
    </row>
    <row r="74" spans="1:26" x14ac:dyDescent="0.25">
      <c r="A74" s="30" t="s">
        <v>159</v>
      </c>
      <c r="B74" s="30" t="s">
        <v>103</v>
      </c>
      <c r="C74" s="38">
        <v>376293</v>
      </c>
      <c r="D74" s="41">
        <v>140703</v>
      </c>
      <c r="F74" s="41"/>
      <c r="G74" s="38">
        <v>1457</v>
      </c>
      <c r="M74" s="37" t="s">
        <v>74</v>
      </c>
    </row>
    <row r="75" spans="1:26" x14ac:dyDescent="0.25">
      <c r="A75" s="30" t="s">
        <v>160</v>
      </c>
      <c r="C75" s="38">
        <v>20000</v>
      </c>
      <c r="D75" s="41"/>
      <c r="F75" s="41"/>
      <c r="G75" s="41"/>
      <c r="M75" s="37" t="s">
        <v>74</v>
      </c>
    </row>
    <row r="76" spans="1:26" x14ac:dyDescent="0.25">
      <c r="A76" s="30" t="s">
        <v>161</v>
      </c>
      <c r="B76" s="30" t="s">
        <v>103</v>
      </c>
      <c r="C76" s="38">
        <v>56526</v>
      </c>
      <c r="D76" s="41">
        <v>28850</v>
      </c>
      <c r="F76" s="41"/>
      <c r="G76" s="38">
        <v>283</v>
      </c>
      <c r="M76" s="37" t="s">
        <v>74</v>
      </c>
    </row>
    <row r="77" spans="1:26" x14ac:dyDescent="0.25">
      <c r="A77" s="30" t="s">
        <v>162</v>
      </c>
      <c r="C77" s="38">
        <v>405800</v>
      </c>
      <c r="D77" s="41"/>
      <c r="E77" s="41"/>
      <c r="F77" s="41"/>
      <c r="G77" s="41"/>
      <c r="M77" s="37" t="s">
        <v>74</v>
      </c>
    </row>
    <row r="78" spans="1:26" x14ac:dyDescent="0.25">
      <c r="A78" s="30" t="s">
        <v>121</v>
      </c>
      <c r="C78" s="38">
        <v>1098</v>
      </c>
      <c r="D78" s="38">
        <v>1098</v>
      </c>
      <c r="E78" s="41"/>
      <c r="F78" s="41"/>
      <c r="G78" s="41"/>
      <c r="M78" s="37" t="s">
        <v>75</v>
      </c>
    </row>
    <row r="79" spans="1:26" x14ac:dyDescent="0.25">
      <c r="A79" s="31" t="s">
        <v>20</v>
      </c>
      <c r="C79" s="41"/>
      <c r="D79" s="41"/>
      <c r="E79" s="41"/>
      <c r="F79" s="41"/>
      <c r="G79" s="41"/>
    </row>
    <row r="80" spans="1:26" x14ac:dyDescent="0.25">
      <c r="A80" s="30" t="s">
        <v>21</v>
      </c>
      <c r="B80" s="30" t="s">
        <v>101</v>
      </c>
      <c r="C80" s="41">
        <v>36877</v>
      </c>
      <c r="D80" s="41">
        <v>2260</v>
      </c>
      <c r="E80" s="41">
        <v>0</v>
      </c>
      <c r="F80" s="41">
        <v>0</v>
      </c>
      <c r="G80" s="41">
        <v>200</v>
      </c>
      <c r="H80" s="30">
        <v>0</v>
      </c>
      <c r="I80" s="30">
        <v>4</v>
      </c>
      <c r="J80" s="30">
        <v>8</v>
      </c>
      <c r="K80" s="30">
        <v>1</v>
      </c>
      <c r="M80" s="37" t="s">
        <v>284</v>
      </c>
      <c r="N80" s="37" t="s">
        <v>285</v>
      </c>
      <c r="O80" s="30" t="s">
        <v>286</v>
      </c>
      <c r="P80" s="30" t="s">
        <v>287</v>
      </c>
      <c r="Q80" s="30" t="s">
        <v>289</v>
      </c>
      <c r="R80" s="30" t="s">
        <v>290</v>
      </c>
      <c r="T80" s="30" t="s">
        <v>291</v>
      </c>
      <c r="U80" s="30" t="s">
        <v>292</v>
      </c>
      <c r="W80" s="30" t="s">
        <v>294</v>
      </c>
      <c r="Y80" s="30" t="s">
        <v>285</v>
      </c>
      <c r="Z80" s="30">
        <v>3</v>
      </c>
    </row>
    <row r="81" spans="1:26" x14ac:dyDescent="0.25">
      <c r="A81" s="30" t="s">
        <v>167</v>
      </c>
      <c r="B81" s="30" t="s">
        <v>101</v>
      </c>
      <c r="C81" s="41">
        <v>169</v>
      </c>
      <c r="D81" s="41">
        <v>0</v>
      </c>
      <c r="E81" s="41">
        <v>0</v>
      </c>
      <c r="F81" s="41">
        <v>0</v>
      </c>
      <c r="G81" s="41">
        <v>1</v>
      </c>
      <c r="H81" s="30">
        <v>0</v>
      </c>
      <c r="I81" s="30">
        <v>0</v>
      </c>
      <c r="J81" s="30">
        <v>1</v>
      </c>
      <c r="K81" s="30">
        <v>0</v>
      </c>
      <c r="M81" s="37" t="s">
        <v>284</v>
      </c>
      <c r="N81" s="37" t="s">
        <v>285</v>
      </c>
      <c r="O81" s="30" t="s">
        <v>176</v>
      </c>
      <c r="P81" s="30" t="s">
        <v>177</v>
      </c>
      <c r="Q81" s="30" t="s">
        <v>293</v>
      </c>
      <c r="R81" s="30" t="s">
        <v>290</v>
      </c>
      <c r="T81" s="30" t="s">
        <v>291</v>
      </c>
      <c r="U81" s="30" t="s">
        <v>291</v>
      </c>
      <c r="W81" s="30" t="s">
        <v>295</v>
      </c>
      <c r="Y81" s="30" t="s">
        <v>285</v>
      </c>
      <c r="Z81" s="30">
        <v>0</v>
      </c>
    </row>
    <row r="82" spans="1:26" x14ac:dyDescent="0.25">
      <c r="A82" s="30" t="s">
        <v>22</v>
      </c>
      <c r="B82" s="30" t="s">
        <v>103</v>
      </c>
      <c r="C82" s="41">
        <v>8695</v>
      </c>
      <c r="D82" s="41">
        <v>5866</v>
      </c>
      <c r="E82" s="41">
        <v>0</v>
      </c>
      <c r="F82" s="41">
        <v>0</v>
      </c>
      <c r="G82" s="41">
        <v>329</v>
      </c>
      <c r="H82" s="30">
        <v>15</v>
      </c>
      <c r="I82" s="30">
        <v>2</v>
      </c>
      <c r="J82" s="30">
        <v>0</v>
      </c>
      <c r="K82" s="30">
        <v>3</v>
      </c>
      <c r="L82" s="36" t="s">
        <v>212</v>
      </c>
      <c r="M82" s="37" t="s">
        <v>284</v>
      </c>
      <c r="N82" s="37" t="s">
        <v>288</v>
      </c>
      <c r="O82" s="30" t="s">
        <v>286</v>
      </c>
      <c r="P82" s="30" t="s">
        <v>287</v>
      </c>
      <c r="Q82" s="30" t="s">
        <v>289</v>
      </c>
      <c r="R82" s="30" t="s">
        <v>290</v>
      </c>
      <c r="T82" s="30" t="s">
        <v>291</v>
      </c>
      <c r="U82" s="30" t="s">
        <v>291</v>
      </c>
      <c r="W82" s="30" t="s">
        <v>296</v>
      </c>
      <c r="X82" s="30" t="s">
        <v>297</v>
      </c>
      <c r="Y82" s="30" t="s">
        <v>285</v>
      </c>
      <c r="Z82" s="30">
        <v>1</v>
      </c>
    </row>
    <row r="83" spans="1:26" x14ac:dyDescent="0.25">
      <c r="A83" s="30" t="s">
        <v>168</v>
      </c>
      <c r="B83" s="30" t="s">
        <v>103</v>
      </c>
      <c r="C83" s="41">
        <v>76</v>
      </c>
      <c r="D83" s="41">
        <v>70</v>
      </c>
      <c r="E83" s="41">
        <v>0</v>
      </c>
      <c r="F83" s="41">
        <v>0</v>
      </c>
      <c r="G83" s="41">
        <v>6</v>
      </c>
      <c r="H83" s="30">
        <v>4</v>
      </c>
      <c r="I83" s="30">
        <v>0</v>
      </c>
      <c r="J83" s="30">
        <v>0</v>
      </c>
      <c r="K83" s="30">
        <v>0</v>
      </c>
      <c r="M83" s="37" t="s">
        <v>284</v>
      </c>
      <c r="N83" s="37" t="s">
        <v>288</v>
      </c>
      <c r="O83" s="30" t="s">
        <v>176</v>
      </c>
      <c r="P83" s="30" t="s">
        <v>177</v>
      </c>
      <c r="Q83" s="30" t="s">
        <v>293</v>
      </c>
      <c r="R83" s="30" t="s">
        <v>290</v>
      </c>
      <c r="T83" s="30" t="s">
        <v>290</v>
      </c>
      <c r="U83" s="30" t="s">
        <v>290</v>
      </c>
      <c r="W83" s="30" t="s">
        <v>295</v>
      </c>
      <c r="X83" s="30" t="s">
        <v>297</v>
      </c>
      <c r="Y83" s="30" t="s">
        <v>285</v>
      </c>
      <c r="Z83" s="30">
        <v>0</v>
      </c>
    </row>
    <row r="84" spans="1:26" x14ac:dyDescent="0.25">
      <c r="A84" s="30" t="s">
        <v>23</v>
      </c>
      <c r="B84" s="30" t="s">
        <v>101</v>
      </c>
      <c r="C84" s="41">
        <v>66000</v>
      </c>
      <c r="D84" s="41">
        <v>27614</v>
      </c>
      <c r="E84" s="41">
        <v>409</v>
      </c>
      <c r="F84" s="41"/>
      <c r="G84" s="41">
        <v>60</v>
      </c>
      <c r="M84" s="37" t="s">
        <v>75</v>
      </c>
      <c r="N84" s="37" t="s">
        <v>270</v>
      </c>
    </row>
    <row r="85" spans="1:26" x14ac:dyDescent="0.25">
      <c r="A85" s="30" t="s">
        <v>169</v>
      </c>
      <c r="C85" s="41">
        <v>1614</v>
      </c>
      <c r="D85" s="41">
        <v>1614</v>
      </c>
      <c r="E85" s="41"/>
      <c r="F85" s="41"/>
      <c r="G85" s="41"/>
      <c r="M85" s="37" t="s">
        <v>75</v>
      </c>
      <c r="N85" s="37" t="s">
        <v>270</v>
      </c>
    </row>
    <row r="86" spans="1:26" x14ac:dyDescent="0.25">
      <c r="A86" s="31" t="s">
        <v>24</v>
      </c>
      <c r="C86" s="41"/>
      <c r="D86" s="41"/>
      <c r="E86" s="41"/>
      <c r="F86" s="41"/>
      <c r="G86" s="41"/>
    </row>
    <row r="87" spans="1:26" x14ac:dyDescent="0.25">
      <c r="A87" s="30" t="s">
        <v>25</v>
      </c>
      <c r="B87" s="30" t="s">
        <v>101</v>
      </c>
      <c r="C87" s="41">
        <v>9809</v>
      </c>
      <c r="D87" s="41">
        <v>9809</v>
      </c>
      <c r="E87" s="41">
        <v>125</v>
      </c>
      <c r="F87" s="41">
        <v>9684</v>
      </c>
      <c r="G87" s="41"/>
      <c r="H87" s="30">
        <v>0</v>
      </c>
      <c r="I87" s="30">
        <v>0</v>
      </c>
      <c r="J87" s="30">
        <v>0</v>
      </c>
      <c r="K87" s="30">
        <v>0</v>
      </c>
      <c r="L87" s="36" t="s">
        <v>210</v>
      </c>
      <c r="M87" s="37" t="s">
        <v>75</v>
      </c>
      <c r="N87" s="37" t="s">
        <v>213</v>
      </c>
      <c r="O87" s="30" t="s">
        <v>176</v>
      </c>
      <c r="P87" s="30" t="s">
        <v>177</v>
      </c>
      <c r="Q87" s="30" t="s">
        <v>214</v>
      </c>
      <c r="R87" s="30" t="s">
        <v>290</v>
      </c>
      <c r="T87" s="30" t="s">
        <v>291</v>
      </c>
      <c r="U87" s="30" t="s">
        <v>290</v>
      </c>
      <c r="W87" s="30" t="s">
        <v>298</v>
      </c>
      <c r="X87" s="30" t="s">
        <v>299</v>
      </c>
      <c r="Y87" s="30" t="s">
        <v>285</v>
      </c>
      <c r="Z87" s="30">
        <v>1</v>
      </c>
    </row>
    <row r="88" spans="1:26" x14ac:dyDescent="0.25">
      <c r="A88" s="30" t="s">
        <v>26</v>
      </c>
      <c r="B88" s="30" t="s">
        <v>103</v>
      </c>
      <c r="C88" s="41">
        <v>220000</v>
      </c>
      <c r="D88" s="41">
        <v>118029</v>
      </c>
      <c r="E88" s="41"/>
      <c r="F88" s="41"/>
      <c r="G88" s="41">
        <v>838</v>
      </c>
      <c r="M88" s="37" t="s">
        <v>76</v>
      </c>
      <c r="N88" s="37" t="s">
        <v>175</v>
      </c>
      <c r="O88" s="30" t="s">
        <v>176</v>
      </c>
      <c r="P88" s="30" t="s">
        <v>177</v>
      </c>
      <c r="Q88" s="30" t="s">
        <v>178</v>
      </c>
      <c r="T88" s="30" t="s">
        <v>263</v>
      </c>
      <c r="U88" s="30" t="s">
        <v>262</v>
      </c>
      <c r="W88" s="36" t="s">
        <v>266</v>
      </c>
      <c r="X88" s="30" t="s">
        <v>280</v>
      </c>
      <c r="Y88" s="30" t="s">
        <v>302</v>
      </c>
    </row>
    <row r="89" spans="1:26" x14ac:dyDescent="0.25">
      <c r="A89" s="30" t="s">
        <v>164</v>
      </c>
      <c r="B89" s="30" t="s">
        <v>101</v>
      </c>
      <c r="C89" s="41">
        <v>112</v>
      </c>
      <c r="D89" s="41">
        <v>112</v>
      </c>
      <c r="E89" s="41">
        <v>112</v>
      </c>
      <c r="F89" s="41"/>
      <c r="G89" s="41"/>
      <c r="H89" s="30">
        <v>0</v>
      </c>
      <c r="I89" s="30">
        <v>0</v>
      </c>
      <c r="J89" s="30">
        <v>0</v>
      </c>
      <c r="K89" s="30">
        <v>0</v>
      </c>
      <c r="L89" s="36" t="s">
        <v>210</v>
      </c>
      <c r="M89" s="37" t="s">
        <v>75</v>
      </c>
      <c r="N89" s="37" t="s">
        <v>213</v>
      </c>
      <c r="O89" s="30" t="s">
        <v>176</v>
      </c>
      <c r="P89" s="30" t="s">
        <v>177</v>
      </c>
      <c r="Q89" s="30" t="s">
        <v>214</v>
      </c>
      <c r="R89" s="30" t="s">
        <v>290</v>
      </c>
      <c r="T89" s="30" t="s">
        <v>290</v>
      </c>
      <c r="U89" s="30" t="s">
        <v>290</v>
      </c>
      <c r="X89" s="30" t="s">
        <v>299</v>
      </c>
      <c r="Y89" s="30" t="s">
        <v>285</v>
      </c>
      <c r="Z89" s="30">
        <v>0</v>
      </c>
    </row>
    <row r="90" spans="1:26" x14ac:dyDescent="0.25">
      <c r="A90" s="30" t="s">
        <v>282</v>
      </c>
      <c r="B90" s="30" t="s">
        <v>101</v>
      </c>
      <c r="C90" s="41">
        <v>3093</v>
      </c>
      <c r="D90" s="41">
        <v>3093</v>
      </c>
      <c r="E90" s="41">
        <v>16</v>
      </c>
      <c r="F90" s="41">
        <v>3087</v>
      </c>
      <c r="G90" s="41">
        <v>0</v>
      </c>
      <c r="H90" s="30">
        <v>0</v>
      </c>
      <c r="I90" s="30">
        <v>0</v>
      </c>
      <c r="J90" s="30">
        <v>0</v>
      </c>
      <c r="K90" s="30">
        <v>0</v>
      </c>
      <c r="L90" s="36" t="s">
        <v>210</v>
      </c>
      <c r="M90" s="37" t="s">
        <v>75</v>
      </c>
      <c r="N90" s="37" t="s">
        <v>213</v>
      </c>
      <c r="O90" s="30" t="s">
        <v>176</v>
      </c>
      <c r="P90" s="30" t="s">
        <v>177</v>
      </c>
      <c r="Q90" s="30" t="s">
        <v>214</v>
      </c>
      <c r="R90" s="30" t="s">
        <v>290</v>
      </c>
      <c r="T90" s="30" t="s">
        <v>291</v>
      </c>
      <c r="U90" s="30" t="s">
        <v>290</v>
      </c>
      <c r="W90" s="30" t="s">
        <v>300</v>
      </c>
      <c r="X90" s="30" t="s">
        <v>299</v>
      </c>
      <c r="Y90" s="30" t="s">
        <v>285</v>
      </c>
      <c r="Z90" s="30">
        <v>0</v>
      </c>
    </row>
    <row r="91" spans="1:26" x14ac:dyDescent="0.25">
      <c r="A91" s="30" t="s">
        <v>283</v>
      </c>
      <c r="B91" s="30" t="s">
        <v>101</v>
      </c>
      <c r="C91" s="41">
        <v>11</v>
      </c>
      <c r="D91" s="41">
        <v>11</v>
      </c>
      <c r="E91" s="41">
        <v>11</v>
      </c>
      <c r="F91" s="41"/>
      <c r="G91" s="41">
        <v>0</v>
      </c>
      <c r="H91" s="30">
        <v>0</v>
      </c>
      <c r="I91" s="30">
        <v>0</v>
      </c>
      <c r="J91" s="30">
        <v>0</v>
      </c>
      <c r="K91" s="30">
        <v>0</v>
      </c>
      <c r="L91" s="36" t="s">
        <v>210</v>
      </c>
      <c r="M91" s="37" t="s">
        <v>75</v>
      </c>
      <c r="N91" s="37" t="s">
        <v>213</v>
      </c>
      <c r="O91" s="30" t="s">
        <v>176</v>
      </c>
      <c r="P91" s="30" t="s">
        <v>177</v>
      </c>
      <c r="Q91" s="30" t="s">
        <v>214</v>
      </c>
      <c r="R91" s="30" t="s">
        <v>290</v>
      </c>
      <c r="T91" s="30" t="s">
        <v>290</v>
      </c>
      <c r="U91" s="30" t="s">
        <v>290</v>
      </c>
      <c r="X91" s="30" t="s">
        <v>299</v>
      </c>
      <c r="Y91" s="30" t="s">
        <v>285</v>
      </c>
      <c r="Z91" s="30">
        <v>0</v>
      </c>
    </row>
    <row r="92" spans="1:26" x14ac:dyDescent="0.25">
      <c r="A92" s="31" t="s">
        <v>312</v>
      </c>
      <c r="B92" s="30" t="s">
        <v>103</v>
      </c>
      <c r="C92" s="41">
        <v>47142</v>
      </c>
      <c r="D92" s="41">
        <v>44442</v>
      </c>
      <c r="E92" s="41">
        <v>13662</v>
      </c>
      <c r="F92" s="41">
        <v>44442</v>
      </c>
      <c r="G92" s="41">
        <v>3616</v>
      </c>
      <c r="H92" s="30">
        <v>0</v>
      </c>
      <c r="I92" s="30">
        <f>SUM(I93:I98)</f>
        <v>529</v>
      </c>
      <c r="K92" s="30">
        <v>7</v>
      </c>
      <c r="M92" s="37" t="s">
        <v>72</v>
      </c>
      <c r="N92" s="37" t="s">
        <v>187</v>
      </c>
      <c r="O92" s="30" t="s">
        <v>215</v>
      </c>
      <c r="P92" s="30" t="s">
        <v>219</v>
      </c>
      <c r="Q92" s="30" t="s">
        <v>301</v>
      </c>
      <c r="T92" s="31" t="s">
        <v>262</v>
      </c>
      <c r="U92" s="31" t="s">
        <v>263</v>
      </c>
      <c r="V92" s="30">
        <v>0</v>
      </c>
      <c r="W92" s="33" t="s">
        <v>267</v>
      </c>
      <c r="X92" s="30" t="s">
        <v>303</v>
      </c>
      <c r="Y92" s="30" t="s">
        <v>304</v>
      </c>
      <c r="Z92" s="30">
        <v>1</v>
      </c>
    </row>
    <row r="93" spans="1:26" x14ac:dyDescent="0.25">
      <c r="A93" s="30" t="s">
        <v>38</v>
      </c>
      <c r="B93" s="30" t="s">
        <v>103</v>
      </c>
      <c r="C93" s="41">
        <v>25000</v>
      </c>
      <c r="D93" s="41">
        <v>24000</v>
      </c>
      <c r="E93" s="41">
        <v>10927</v>
      </c>
      <c r="F93" s="41">
        <v>23670</v>
      </c>
      <c r="G93" s="41">
        <v>176</v>
      </c>
      <c r="H93" s="30">
        <v>0</v>
      </c>
      <c r="I93" s="30">
        <v>302</v>
      </c>
      <c r="M93" s="37" t="s">
        <v>72</v>
      </c>
      <c r="N93" s="37" t="s">
        <v>187</v>
      </c>
      <c r="O93" s="30" t="s">
        <v>176</v>
      </c>
      <c r="P93" s="30" t="s">
        <v>177</v>
      </c>
      <c r="Q93" s="30" t="s">
        <v>216</v>
      </c>
      <c r="T93" s="30" t="s">
        <v>263</v>
      </c>
      <c r="U93" s="30" t="s">
        <v>263</v>
      </c>
      <c r="V93" s="30">
        <v>0</v>
      </c>
      <c r="X93" s="30" t="s">
        <v>303</v>
      </c>
      <c r="Y93" s="30" t="s">
        <v>304</v>
      </c>
      <c r="Z93" s="30">
        <v>1</v>
      </c>
    </row>
    <row r="94" spans="1:26" x14ac:dyDescent="0.25">
      <c r="A94" s="30" t="s">
        <v>166</v>
      </c>
      <c r="B94" s="30" t="s">
        <v>101</v>
      </c>
      <c r="C94" s="41">
        <v>500</v>
      </c>
      <c r="D94" s="41">
        <v>8</v>
      </c>
      <c r="E94" s="41">
        <v>2</v>
      </c>
      <c r="F94" s="41">
        <v>8</v>
      </c>
      <c r="G94" s="41">
        <v>7</v>
      </c>
      <c r="H94" s="30">
        <v>0</v>
      </c>
      <c r="I94" s="30">
        <v>0</v>
      </c>
      <c r="M94" s="37" t="s">
        <v>72</v>
      </c>
      <c r="N94" s="37" t="s">
        <v>187</v>
      </c>
      <c r="O94" s="30" t="s">
        <v>215</v>
      </c>
      <c r="P94" s="30" t="s">
        <v>219</v>
      </c>
      <c r="Q94" s="30" t="s">
        <v>217</v>
      </c>
      <c r="T94" s="30" t="s">
        <v>265</v>
      </c>
      <c r="U94" s="30" t="s">
        <v>265</v>
      </c>
      <c r="V94" s="30">
        <v>0</v>
      </c>
      <c r="X94" s="30" t="s">
        <v>303</v>
      </c>
      <c r="Y94" s="30" t="s">
        <v>304</v>
      </c>
      <c r="Z94" s="30">
        <v>0</v>
      </c>
    </row>
    <row r="95" spans="1:26" x14ac:dyDescent="0.25">
      <c r="A95" s="30" t="s">
        <v>39</v>
      </c>
      <c r="B95" s="30" t="s">
        <v>103</v>
      </c>
      <c r="C95" s="41">
        <v>10000</v>
      </c>
      <c r="D95" s="41">
        <v>8587</v>
      </c>
      <c r="E95" s="41">
        <v>839</v>
      </c>
      <c r="F95" s="41">
        <v>8587</v>
      </c>
      <c r="G95" s="41">
        <v>2123</v>
      </c>
      <c r="H95" s="30">
        <v>0</v>
      </c>
      <c r="I95" s="30">
        <v>0</v>
      </c>
      <c r="M95" s="37" t="s">
        <v>72</v>
      </c>
      <c r="N95" s="37" t="s">
        <v>187</v>
      </c>
      <c r="O95" s="30" t="s">
        <v>176</v>
      </c>
      <c r="P95" s="30" t="s">
        <v>177</v>
      </c>
      <c r="Q95" s="30" t="s">
        <v>216</v>
      </c>
      <c r="T95" s="30" t="s">
        <v>262</v>
      </c>
      <c r="U95" s="30" t="s">
        <v>263</v>
      </c>
      <c r="V95" s="30">
        <v>0</v>
      </c>
      <c r="X95" s="30" t="s">
        <v>303</v>
      </c>
      <c r="Y95" s="30" t="s">
        <v>304</v>
      </c>
      <c r="Z95" s="30">
        <v>0</v>
      </c>
    </row>
    <row r="96" spans="1:26" x14ac:dyDescent="0.25">
      <c r="A96" s="30" t="s">
        <v>40</v>
      </c>
      <c r="B96" s="30" t="s">
        <v>103</v>
      </c>
      <c r="C96" s="41">
        <v>11633</v>
      </c>
      <c r="D96" s="41">
        <v>11633</v>
      </c>
      <c r="E96" s="41">
        <v>1893</v>
      </c>
      <c r="F96" s="41">
        <v>11633</v>
      </c>
      <c r="G96" s="41">
        <v>810</v>
      </c>
      <c r="H96" s="30">
        <v>0</v>
      </c>
      <c r="I96" s="30">
        <v>227</v>
      </c>
      <c r="M96" s="37" t="s">
        <v>72</v>
      </c>
      <c r="N96" s="37" t="s">
        <v>187</v>
      </c>
      <c r="O96" s="30" t="s">
        <v>176</v>
      </c>
      <c r="P96" s="30" t="s">
        <v>177</v>
      </c>
      <c r="Q96" s="30" t="s">
        <v>218</v>
      </c>
      <c r="T96" s="30" t="s">
        <v>263</v>
      </c>
      <c r="U96" s="30" t="s">
        <v>263</v>
      </c>
      <c r="V96" s="30">
        <v>0</v>
      </c>
      <c r="X96" s="30" t="s">
        <v>303</v>
      </c>
      <c r="Y96" s="30" t="s">
        <v>304</v>
      </c>
      <c r="Z96" s="30">
        <v>0</v>
      </c>
    </row>
    <row r="97" spans="1:26" x14ac:dyDescent="0.25">
      <c r="A97" s="30" t="s">
        <v>41</v>
      </c>
      <c r="B97" s="30" t="s">
        <v>101</v>
      </c>
      <c r="C97" s="41">
        <v>1000</v>
      </c>
      <c r="D97" s="41">
        <v>505</v>
      </c>
      <c r="E97" s="41">
        <v>129</v>
      </c>
      <c r="F97" s="41">
        <v>505</v>
      </c>
      <c r="G97" s="41">
        <v>-143</v>
      </c>
      <c r="H97" s="30">
        <v>0</v>
      </c>
      <c r="I97" s="30">
        <v>0</v>
      </c>
      <c r="M97" s="37" t="s">
        <v>72</v>
      </c>
      <c r="N97" s="37" t="s">
        <v>187</v>
      </c>
      <c r="O97" s="30" t="s">
        <v>176</v>
      </c>
      <c r="P97" s="30" t="s">
        <v>177</v>
      </c>
      <c r="Q97" s="30" t="s">
        <v>264</v>
      </c>
      <c r="T97" s="30" t="s">
        <v>265</v>
      </c>
      <c r="U97" s="30" t="s">
        <v>265</v>
      </c>
      <c r="V97" s="30">
        <v>0</v>
      </c>
      <c r="W97" s="36" t="s">
        <v>268</v>
      </c>
      <c r="X97" s="30" t="s">
        <v>303</v>
      </c>
      <c r="Y97" s="30" t="s">
        <v>304</v>
      </c>
      <c r="Z97" s="30">
        <v>0</v>
      </c>
    </row>
    <row r="98" spans="1:26" x14ac:dyDescent="0.25">
      <c r="A98" s="30" t="s">
        <v>163</v>
      </c>
      <c r="B98" s="30" t="s">
        <v>103</v>
      </c>
      <c r="C98" s="41">
        <v>9</v>
      </c>
      <c r="D98" s="41">
        <v>9</v>
      </c>
      <c r="E98" s="41">
        <v>9</v>
      </c>
      <c r="F98" s="41">
        <v>9</v>
      </c>
      <c r="G98" s="41">
        <v>-1</v>
      </c>
      <c r="H98" s="30">
        <v>0</v>
      </c>
      <c r="I98" s="30">
        <v>0</v>
      </c>
      <c r="L98" s="36" t="s">
        <v>258</v>
      </c>
      <c r="M98" s="37" t="s">
        <v>72</v>
      </c>
      <c r="N98" s="37" t="s">
        <v>187</v>
      </c>
      <c r="O98" s="30" t="s">
        <v>176</v>
      </c>
      <c r="P98" s="30" t="s">
        <v>177</v>
      </c>
      <c r="Q98" s="30" t="s">
        <v>216</v>
      </c>
      <c r="T98" s="30" t="s">
        <v>265</v>
      </c>
      <c r="U98" s="30" t="s">
        <v>265</v>
      </c>
      <c r="V98" s="30">
        <v>0</v>
      </c>
      <c r="W98" s="36" t="s">
        <v>268</v>
      </c>
      <c r="X98" s="30" t="s">
        <v>303</v>
      </c>
      <c r="Y98" s="30" t="s">
        <v>304</v>
      </c>
      <c r="Z98" s="30">
        <v>0</v>
      </c>
    </row>
    <row r="99" spans="1:26" x14ac:dyDescent="0.25">
      <c r="A99" s="30" t="s">
        <v>27</v>
      </c>
      <c r="B99" s="30" t="s">
        <v>103</v>
      </c>
      <c r="C99" s="42">
        <v>30820</v>
      </c>
      <c r="D99" s="42">
        <v>30820</v>
      </c>
      <c r="E99" s="41"/>
      <c r="F99" s="41">
        <v>30000</v>
      </c>
      <c r="G99" s="41">
        <v>102</v>
      </c>
      <c r="I99" s="30">
        <v>2</v>
      </c>
      <c r="L99" s="36" t="s">
        <v>210</v>
      </c>
      <c r="M99" s="37" t="s">
        <v>211</v>
      </c>
      <c r="N99" s="37" t="s">
        <v>271</v>
      </c>
      <c r="O99" s="30" t="s">
        <v>272</v>
      </c>
      <c r="P99" s="30" t="s">
        <v>177</v>
      </c>
      <c r="W99" s="30" t="s">
        <v>273</v>
      </c>
      <c r="X99" s="30" t="s">
        <v>277</v>
      </c>
      <c r="Y99" s="30" t="s">
        <v>278</v>
      </c>
      <c r="Z99" s="30">
        <v>3</v>
      </c>
    </row>
    <row r="100" spans="1:26" x14ac:dyDescent="0.25">
      <c r="A100" s="30" t="s">
        <v>165</v>
      </c>
      <c r="C100" s="41">
        <v>57</v>
      </c>
      <c r="D100" s="41"/>
      <c r="E100" s="41"/>
      <c r="F100" s="41"/>
      <c r="G100" s="41"/>
      <c r="X100" s="30" t="s">
        <v>277</v>
      </c>
      <c r="Y100" s="30" t="s">
        <v>278</v>
      </c>
    </row>
    <row r="101" spans="1:26" x14ac:dyDescent="0.25">
      <c r="A101" s="31" t="s">
        <v>28</v>
      </c>
      <c r="C101" s="41"/>
      <c r="D101" s="41"/>
      <c r="E101" s="41"/>
      <c r="F101" s="41"/>
      <c r="G101" s="41"/>
    </row>
    <row r="102" spans="1:26" x14ac:dyDescent="0.25">
      <c r="A102" s="30" t="s">
        <v>29</v>
      </c>
      <c r="B102" s="30" t="s">
        <v>101</v>
      </c>
      <c r="C102" s="41">
        <v>2100</v>
      </c>
      <c r="D102" s="41"/>
      <c r="E102" s="41"/>
      <c r="F102" s="41"/>
      <c r="G102" s="41"/>
    </row>
    <row r="103" spans="1:26" x14ac:dyDescent="0.25">
      <c r="A103" s="31" t="s">
        <v>42</v>
      </c>
      <c r="C103" s="41">
        <f>SUM(C87:C102)</f>
        <v>361286</v>
      </c>
      <c r="D103" s="41">
        <f>SUM(D87:D102)</f>
        <v>251058</v>
      </c>
      <c r="E103" s="41"/>
      <c r="F103" s="41"/>
      <c r="G103" s="41"/>
      <c r="W103" s="33" t="s">
        <v>220</v>
      </c>
    </row>
    <row r="104" spans="1:26" x14ac:dyDescent="0.25">
      <c r="A104" s="31" t="s">
        <v>29</v>
      </c>
      <c r="B104" s="30" t="s">
        <v>103</v>
      </c>
      <c r="C104" s="43">
        <f>SUM(C105:C111)</f>
        <v>73612</v>
      </c>
      <c r="D104" s="43">
        <f t="shared" ref="D104:H104" si="0">SUM(D105:D111)</f>
        <v>73612</v>
      </c>
      <c r="E104" s="43">
        <f t="shared" si="0"/>
        <v>11825</v>
      </c>
      <c r="F104" s="43">
        <f t="shared" si="0"/>
        <v>55476</v>
      </c>
      <c r="G104" s="43">
        <f t="shared" si="0"/>
        <v>6699</v>
      </c>
      <c r="H104" s="41">
        <f t="shared" si="0"/>
        <v>0</v>
      </c>
      <c r="I104" s="31">
        <f>SUM(I105:I109)</f>
        <v>125</v>
      </c>
      <c r="L104" s="36" t="s">
        <v>220</v>
      </c>
      <c r="M104" s="37" t="s">
        <v>72</v>
      </c>
      <c r="N104" s="37" t="s">
        <v>187</v>
      </c>
      <c r="O104" s="30" t="s">
        <v>176</v>
      </c>
      <c r="P104" s="30" t="s">
        <v>177</v>
      </c>
      <c r="Q104" s="30" t="s">
        <v>188</v>
      </c>
      <c r="T104" s="31" t="s">
        <v>261</v>
      </c>
      <c r="U104" s="31" t="s">
        <v>262</v>
      </c>
      <c r="V104" s="41">
        <v>0</v>
      </c>
      <c r="W104" s="36" t="s">
        <v>269</v>
      </c>
      <c r="X104" s="31" t="s">
        <v>280</v>
      </c>
      <c r="Y104" s="31" t="s">
        <v>281</v>
      </c>
      <c r="Z104" s="31">
        <v>6</v>
      </c>
    </row>
    <row r="105" spans="1:26" x14ac:dyDescent="0.25">
      <c r="A105" s="30" t="s">
        <v>179</v>
      </c>
      <c r="B105" s="30" t="s">
        <v>103</v>
      </c>
      <c r="C105" s="41">
        <v>57551</v>
      </c>
      <c r="D105" s="41">
        <v>57551</v>
      </c>
      <c r="E105" s="41">
        <v>9748</v>
      </c>
      <c r="F105" s="41">
        <v>52717</v>
      </c>
      <c r="G105" s="41">
        <v>4046</v>
      </c>
      <c r="H105" s="41">
        <v>0</v>
      </c>
      <c r="I105" s="30">
        <v>120</v>
      </c>
      <c r="M105" s="37" t="s">
        <v>72</v>
      </c>
      <c r="N105" s="37" t="s">
        <v>187</v>
      </c>
      <c r="O105" s="30" t="s">
        <v>176</v>
      </c>
      <c r="P105" s="30" t="s">
        <v>177</v>
      </c>
      <c r="Q105" s="30" t="s">
        <v>188</v>
      </c>
      <c r="T105" s="30" t="s">
        <v>261</v>
      </c>
      <c r="U105" s="30" t="s">
        <v>261</v>
      </c>
      <c r="V105" s="41">
        <v>0</v>
      </c>
      <c r="X105" s="30" t="s">
        <v>280</v>
      </c>
      <c r="Y105" s="30" t="s">
        <v>281</v>
      </c>
      <c r="Z105" s="30">
        <v>4</v>
      </c>
    </row>
    <row r="106" spans="1:26" x14ac:dyDescent="0.25">
      <c r="A106" s="30" t="s">
        <v>180</v>
      </c>
      <c r="B106" s="30" t="s">
        <v>103</v>
      </c>
      <c r="C106" s="41">
        <v>14147</v>
      </c>
      <c r="D106" s="41">
        <v>14147</v>
      </c>
      <c r="E106" s="41">
        <v>1663</v>
      </c>
      <c r="F106" s="41">
        <v>813</v>
      </c>
      <c r="G106" s="41">
        <v>2449</v>
      </c>
      <c r="H106" s="41">
        <v>0</v>
      </c>
      <c r="I106" s="41">
        <v>0</v>
      </c>
      <c r="M106" s="37" t="s">
        <v>72</v>
      </c>
      <c r="N106" s="37" t="s">
        <v>187</v>
      </c>
      <c r="O106" s="30" t="s">
        <v>176</v>
      </c>
      <c r="P106" s="30" t="s">
        <v>177</v>
      </c>
      <c r="Q106" s="30" t="s">
        <v>188</v>
      </c>
      <c r="T106" s="30" t="s">
        <v>263</v>
      </c>
      <c r="U106" s="30" t="s">
        <v>263</v>
      </c>
      <c r="V106" s="41">
        <v>0</v>
      </c>
      <c r="X106" s="30" t="s">
        <v>280</v>
      </c>
      <c r="Y106" s="30" t="s">
        <v>281</v>
      </c>
      <c r="Z106" s="30">
        <v>1</v>
      </c>
    </row>
    <row r="107" spans="1:26" x14ac:dyDescent="0.25">
      <c r="A107" s="30" t="s">
        <v>181</v>
      </c>
      <c r="B107" s="30" t="s">
        <v>103</v>
      </c>
      <c r="C107" s="41">
        <v>813</v>
      </c>
      <c r="D107" s="41">
        <v>813</v>
      </c>
      <c r="E107" s="41">
        <v>248</v>
      </c>
      <c r="F107" s="41">
        <v>813</v>
      </c>
      <c r="G107" s="41">
        <v>93</v>
      </c>
      <c r="H107" s="41">
        <v>0</v>
      </c>
      <c r="I107" s="30">
        <v>1</v>
      </c>
      <c r="M107" s="37" t="s">
        <v>72</v>
      </c>
      <c r="N107" s="37" t="s">
        <v>187</v>
      </c>
      <c r="O107" s="30" t="s">
        <v>176</v>
      </c>
      <c r="P107" s="30" t="s">
        <v>177</v>
      </c>
      <c r="Q107" s="30" t="s">
        <v>188</v>
      </c>
      <c r="T107" s="30" t="s">
        <v>263</v>
      </c>
      <c r="U107" s="30" t="s">
        <v>263</v>
      </c>
      <c r="V107" s="41">
        <v>0</v>
      </c>
      <c r="X107" s="30" t="s">
        <v>280</v>
      </c>
      <c r="Y107" s="30" t="s">
        <v>281</v>
      </c>
      <c r="Z107" s="30">
        <v>1</v>
      </c>
    </row>
    <row r="108" spans="1:26" x14ac:dyDescent="0.25">
      <c r="A108" s="30" t="s">
        <v>182</v>
      </c>
      <c r="B108" s="30" t="s">
        <v>103</v>
      </c>
      <c r="C108" s="41">
        <v>777</v>
      </c>
      <c r="D108" s="41">
        <v>777</v>
      </c>
      <c r="E108" s="41">
        <v>94</v>
      </c>
      <c r="F108" s="41">
        <v>775</v>
      </c>
      <c r="G108" s="41">
        <v>111</v>
      </c>
      <c r="H108" s="41">
        <v>0</v>
      </c>
      <c r="I108" s="30">
        <v>4</v>
      </c>
      <c r="M108" s="37" t="s">
        <v>72</v>
      </c>
      <c r="N108" s="37" t="s">
        <v>187</v>
      </c>
      <c r="O108" s="30" t="s">
        <v>176</v>
      </c>
      <c r="P108" s="30" t="s">
        <v>177</v>
      </c>
      <c r="Q108" s="30" t="s">
        <v>188</v>
      </c>
      <c r="T108" s="30" t="s">
        <v>263</v>
      </c>
      <c r="U108" s="30" t="s">
        <v>263</v>
      </c>
      <c r="V108" s="41">
        <v>0</v>
      </c>
      <c r="X108" s="30" t="s">
        <v>280</v>
      </c>
      <c r="Y108" s="30" t="s">
        <v>281</v>
      </c>
      <c r="Z108" s="30">
        <v>0</v>
      </c>
    </row>
    <row r="109" spans="1:26" x14ac:dyDescent="0.25">
      <c r="A109" s="30" t="s">
        <v>183</v>
      </c>
      <c r="B109" s="30" t="s">
        <v>103</v>
      </c>
      <c r="C109" s="41">
        <v>288</v>
      </c>
      <c r="D109" s="41">
        <v>288</v>
      </c>
      <c r="E109" s="41">
        <v>72</v>
      </c>
      <c r="F109" s="41">
        <v>322</v>
      </c>
      <c r="G109" s="41">
        <v>0</v>
      </c>
      <c r="H109" s="41">
        <v>0</v>
      </c>
      <c r="I109" s="41">
        <v>0</v>
      </c>
      <c r="M109" s="37" t="s">
        <v>72</v>
      </c>
      <c r="N109" s="37" t="s">
        <v>187</v>
      </c>
      <c r="O109" s="30" t="s">
        <v>176</v>
      </c>
      <c r="P109" s="30" t="s">
        <v>177</v>
      </c>
      <c r="Q109" s="30" t="s">
        <v>188</v>
      </c>
      <c r="T109" s="30" t="s">
        <v>263</v>
      </c>
      <c r="U109" s="30" t="s">
        <v>262</v>
      </c>
      <c r="V109" s="41">
        <v>0</v>
      </c>
      <c r="X109" s="30" t="s">
        <v>280</v>
      </c>
      <c r="Y109" s="30" t="s">
        <v>281</v>
      </c>
      <c r="Z109" s="30">
        <v>0</v>
      </c>
    </row>
    <row r="110" spans="1:26" x14ac:dyDescent="0.25">
      <c r="A110" s="30" t="s">
        <v>259</v>
      </c>
      <c r="B110" s="30" t="s">
        <v>103</v>
      </c>
      <c r="C110" s="41">
        <v>2</v>
      </c>
      <c r="D110" s="41">
        <v>2</v>
      </c>
      <c r="E110" s="41">
        <v>0</v>
      </c>
      <c r="F110" s="41">
        <v>2</v>
      </c>
      <c r="G110" s="41">
        <v>0</v>
      </c>
      <c r="H110" s="41">
        <v>0</v>
      </c>
      <c r="I110" s="41">
        <v>0</v>
      </c>
      <c r="V110" s="41">
        <v>0</v>
      </c>
      <c r="X110" s="30" t="s">
        <v>280</v>
      </c>
      <c r="Y110" s="30" t="s">
        <v>281</v>
      </c>
      <c r="Z110" s="30">
        <v>0</v>
      </c>
    </row>
    <row r="111" spans="1:26" x14ac:dyDescent="0.25">
      <c r="A111" s="30" t="s">
        <v>260</v>
      </c>
      <c r="B111" s="30" t="s">
        <v>103</v>
      </c>
      <c r="C111" s="41">
        <v>34</v>
      </c>
      <c r="D111" s="41">
        <v>34</v>
      </c>
      <c r="E111" s="41">
        <v>0</v>
      </c>
      <c r="F111" s="41">
        <v>34</v>
      </c>
      <c r="G111" s="41">
        <v>0</v>
      </c>
      <c r="H111" s="41">
        <v>0</v>
      </c>
      <c r="I111" s="41">
        <v>0</v>
      </c>
      <c r="V111" s="41">
        <v>0</v>
      </c>
      <c r="X111" s="30" t="s">
        <v>280</v>
      </c>
      <c r="Y111" s="30" t="s">
        <v>281</v>
      </c>
      <c r="Z111" s="30">
        <v>0</v>
      </c>
    </row>
    <row r="112" spans="1:26" x14ac:dyDescent="0.25">
      <c r="A112" s="31" t="s">
        <v>30</v>
      </c>
      <c r="B112" s="30" t="s">
        <v>103</v>
      </c>
      <c r="C112" s="43">
        <f>SUM(C113:C115)</f>
        <v>74186</v>
      </c>
      <c r="D112" s="43">
        <f>SUM(D113:D115)</f>
        <v>74186</v>
      </c>
      <c r="E112" s="43">
        <f t="shared" ref="E112:F112" si="1">SUM(E113:E115)</f>
        <v>3609</v>
      </c>
      <c r="F112" s="43">
        <f t="shared" si="1"/>
        <v>73608</v>
      </c>
      <c r="G112" s="43">
        <v>2020</v>
      </c>
      <c r="H112" s="41">
        <v>2020</v>
      </c>
      <c r="I112" s="31">
        <f>SUM(I113:I115)</f>
        <v>87</v>
      </c>
      <c r="L112" s="36" t="s">
        <v>221</v>
      </c>
      <c r="M112" s="37" t="s">
        <v>72</v>
      </c>
      <c r="N112" s="37" t="s">
        <v>187</v>
      </c>
      <c r="O112" s="30" t="s">
        <v>176</v>
      </c>
      <c r="P112" s="30" t="s">
        <v>177</v>
      </c>
      <c r="Q112" s="30" t="s">
        <v>188</v>
      </c>
      <c r="T112" s="31" t="s">
        <v>261</v>
      </c>
      <c r="U112" s="31" t="s">
        <v>261</v>
      </c>
      <c r="V112" s="41">
        <v>0</v>
      </c>
      <c r="W112" s="33" t="s">
        <v>221</v>
      </c>
      <c r="X112" s="31" t="s">
        <v>280</v>
      </c>
      <c r="Y112" s="31" t="s">
        <v>281</v>
      </c>
      <c r="Z112" s="30">
        <v>0</v>
      </c>
    </row>
    <row r="113" spans="1:26" x14ac:dyDescent="0.25">
      <c r="A113" s="30" t="s">
        <v>184</v>
      </c>
      <c r="B113" s="30" t="s">
        <v>103</v>
      </c>
      <c r="C113" s="41">
        <v>7748</v>
      </c>
      <c r="D113" s="41">
        <v>7748</v>
      </c>
      <c r="E113" s="41"/>
      <c r="F113" s="41">
        <v>7715</v>
      </c>
      <c r="G113" s="41">
        <v>1959</v>
      </c>
      <c r="H113" s="41">
        <v>0</v>
      </c>
      <c r="I113" s="41">
        <v>0</v>
      </c>
      <c r="M113" s="37" t="s">
        <v>72</v>
      </c>
      <c r="N113" s="37" t="s">
        <v>187</v>
      </c>
      <c r="O113" s="30" t="s">
        <v>176</v>
      </c>
      <c r="P113" s="30" t="s">
        <v>177</v>
      </c>
      <c r="Q113" s="30" t="s">
        <v>188</v>
      </c>
      <c r="T113" s="30" t="s">
        <v>263</v>
      </c>
      <c r="U113" s="30" t="s">
        <v>263</v>
      </c>
      <c r="V113" s="41">
        <v>0</v>
      </c>
      <c r="X113" s="30" t="s">
        <v>280</v>
      </c>
      <c r="Y113" s="30" t="s">
        <v>281</v>
      </c>
      <c r="Z113" s="30">
        <v>0</v>
      </c>
    </row>
    <row r="114" spans="1:26" x14ac:dyDescent="0.25">
      <c r="A114" s="30" t="s">
        <v>185</v>
      </c>
      <c r="B114" s="30" t="s">
        <v>103</v>
      </c>
      <c r="C114" s="41">
        <v>121</v>
      </c>
      <c r="D114" s="41">
        <v>121</v>
      </c>
      <c r="E114" s="41">
        <v>73</v>
      </c>
      <c r="F114" s="41"/>
      <c r="G114" s="41"/>
      <c r="H114" s="41">
        <v>0</v>
      </c>
      <c r="I114" s="41">
        <v>0</v>
      </c>
      <c r="M114" s="37" t="s">
        <v>72</v>
      </c>
      <c r="N114" s="37" t="s">
        <v>187</v>
      </c>
      <c r="O114" s="30" t="s">
        <v>176</v>
      </c>
      <c r="P114" s="30" t="s">
        <v>177</v>
      </c>
      <c r="Q114" s="30" t="s">
        <v>188</v>
      </c>
      <c r="T114" s="30" t="s">
        <v>261</v>
      </c>
      <c r="U114" s="30" t="s">
        <v>261</v>
      </c>
      <c r="V114" s="41">
        <v>0</v>
      </c>
      <c r="X114" s="30" t="s">
        <v>280</v>
      </c>
      <c r="Y114" s="30" t="s">
        <v>281</v>
      </c>
      <c r="Z114" s="30">
        <v>0</v>
      </c>
    </row>
    <row r="115" spans="1:26" x14ac:dyDescent="0.25">
      <c r="A115" s="30" t="s">
        <v>186</v>
      </c>
      <c r="B115" s="30" t="s">
        <v>103</v>
      </c>
      <c r="C115" s="41">
        <v>66317</v>
      </c>
      <c r="D115" s="41">
        <v>66317</v>
      </c>
      <c r="E115" s="41">
        <v>3536</v>
      </c>
      <c r="F115" s="41">
        <v>65893</v>
      </c>
      <c r="G115" s="41">
        <v>61</v>
      </c>
      <c r="H115" s="41">
        <v>0</v>
      </c>
      <c r="I115" s="30">
        <v>87</v>
      </c>
      <c r="M115" s="37" t="s">
        <v>72</v>
      </c>
      <c r="N115" s="37" t="s">
        <v>187</v>
      </c>
      <c r="O115" s="30" t="s">
        <v>176</v>
      </c>
      <c r="P115" s="30" t="s">
        <v>177</v>
      </c>
      <c r="Q115" s="30" t="s">
        <v>222</v>
      </c>
      <c r="T115" s="30" t="s">
        <v>263</v>
      </c>
      <c r="U115" s="30" t="s">
        <v>263</v>
      </c>
      <c r="V115" s="41">
        <v>0</v>
      </c>
      <c r="X115" s="30" t="s">
        <v>280</v>
      </c>
      <c r="Y115" s="30" t="s">
        <v>281</v>
      </c>
      <c r="Z115" s="30">
        <v>0</v>
      </c>
    </row>
    <row r="116" spans="1:26" x14ac:dyDescent="0.25">
      <c r="C116" s="41"/>
      <c r="D116" s="41"/>
      <c r="E116" s="41"/>
      <c r="F116" s="41"/>
      <c r="G116" s="41"/>
    </row>
    <row r="117" spans="1:26" x14ac:dyDescent="0.25">
      <c r="C117" s="38"/>
      <c r="D117" s="38"/>
      <c r="E117" s="38"/>
      <c r="F117" s="38"/>
      <c r="G117" s="38"/>
    </row>
    <row r="118" spans="1:26" s="31" customFormat="1" ht="15.75" x14ac:dyDescent="0.25">
      <c r="A118" s="46" t="s">
        <v>232</v>
      </c>
      <c r="C118" s="43"/>
      <c r="D118" s="43"/>
      <c r="E118" s="43"/>
      <c r="F118" s="43"/>
      <c r="G118" s="43"/>
      <c r="L118" s="33"/>
      <c r="M118" s="34"/>
      <c r="N118" s="34"/>
    </row>
    <row r="119" spans="1:26" x14ac:dyDescent="0.25">
      <c r="A119" s="31" t="s">
        <v>44</v>
      </c>
      <c r="C119" s="38"/>
      <c r="D119" s="38"/>
      <c r="E119" s="38"/>
      <c r="F119" s="38"/>
      <c r="G119" s="38"/>
    </row>
    <row r="120" spans="1:26" x14ac:dyDescent="0.25">
      <c r="A120" s="30" t="s">
        <v>45</v>
      </c>
      <c r="B120" s="30" t="s">
        <v>102</v>
      </c>
      <c r="C120" s="38">
        <v>1500</v>
      </c>
      <c r="D120" s="38"/>
      <c r="E120" s="38"/>
      <c r="F120" s="38"/>
      <c r="G120" s="38"/>
      <c r="L120" s="36" t="s">
        <v>196</v>
      </c>
    </row>
    <row r="121" spans="1:26" x14ac:dyDescent="0.25">
      <c r="A121" s="30" t="s">
        <v>65</v>
      </c>
      <c r="B121" s="30" t="s">
        <v>102</v>
      </c>
      <c r="C121" s="38">
        <v>10000</v>
      </c>
      <c r="D121" s="38"/>
      <c r="E121" s="38"/>
      <c r="F121" s="38"/>
      <c r="G121" s="38"/>
      <c r="L121" s="36" t="s">
        <v>197</v>
      </c>
    </row>
    <row r="122" spans="1:26" x14ac:dyDescent="0.25">
      <c r="A122" s="30" t="s">
        <v>46</v>
      </c>
      <c r="B122" s="30" t="s">
        <v>102</v>
      </c>
      <c r="C122" s="38">
        <v>20000</v>
      </c>
      <c r="D122" s="38">
        <v>7000</v>
      </c>
      <c r="E122" s="38"/>
      <c r="F122" s="38"/>
      <c r="G122" s="38"/>
      <c r="L122" s="30" t="s">
        <v>198</v>
      </c>
      <c r="M122" s="37" t="s">
        <v>75</v>
      </c>
    </row>
    <row r="123" spans="1:26" ht="45" x14ac:dyDescent="0.25">
      <c r="A123" s="30" t="s">
        <v>47</v>
      </c>
      <c r="B123" s="30" t="s">
        <v>102</v>
      </c>
      <c r="C123" s="38"/>
      <c r="D123" s="38"/>
      <c r="E123" s="38"/>
      <c r="F123" s="38"/>
      <c r="G123" s="38"/>
      <c r="L123" s="39" t="s">
        <v>195</v>
      </c>
      <c r="V123" s="30">
        <v>30000</v>
      </c>
    </row>
    <row r="124" spans="1:26" x14ac:dyDescent="0.25">
      <c r="A124" s="30" t="s">
        <v>48</v>
      </c>
      <c r="B124" s="30" t="s">
        <v>102</v>
      </c>
      <c r="C124" s="38">
        <v>28000</v>
      </c>
      <c r="D124" s="38">
        <v>9669</v>
      </c>
      <c r="E124" s="38">
        <v>36</v>
      </c>
      <c r="F124" s="38"/>
      <c r="G124" s="38"/>
      <c r="L124" s="36" t="s">
        <v>200</v>
      </c>
      <c r="M124" s="37" t="s">
        <v>75</v>
      </c>
    </row>
    <row r="125" spans="1:26" x14ac:dyDescent="0.25">
      <c r="A125" s="30" t="s">
        <v>49</v>
      </c>
      <c r="B125" s="30" t="s">
        <v>103</v>
      </c>
      <c r="C125" s="38">
        <v>5000</v>
      </c>
      <c r="D125" s="38"/>
      <c r="E125" s="38"/>
      <c r="F125" s="38"/>
      <c r="G125" s="38"/>
      <c r="L125" s="30"/>
    </row>
    <row r="126" spans="1:26" x14ac:dyDescent="0.25">
      <c r="A126" s="30" t="s">
        <v>50</v>
      </c>
      <c r="B126" s="30" t="s">
        <v>101</v>
      </c>
      <c r="C126" s="38">
        <v>5000</v>
      </c>
      <c r="D126" s="38">
        <v>1368</v>
      </c>
      <c r="E126" s="38"/>
      <c r="F126" s="38"/>
      <c r="G126" s="38"/>
      <c r="L126" s="30"/>
      <c r="M126" s="37" t="s">
        <v>75</v>
      </c>
    </row>
    <row r="127" spans="1:26" x14ac:dyDescent="0.25">
      <c r="A127" s="30" t="s">
        <v>51</v>
      </c>
      <c r="B127" s="30" t="s">
        <v>101</v>
      </c>
      <c r="C127" s="38"/>
      <c r="D127" s="38"/>
      <c r="E127" s="38"/>
      <c r="F127" s="38"/>
      <c r="G127" s="38"/>
      <c r="L127" s="30" t="s">
        <v>228</v>
      </c>
      <c r="V127" s="30">
        <v>20000</v>
      </c>
    </row>
    <row r="128" spans="1:26" x14ac:dyDescent="0.25">
      <c r="A128" s="31" t="s">
        <v>52</v>
      </c>
      <c r="C128" s="38"/>
      <c r="D128" s="38"/>
      <c r="E128" s="38"/>
      <c r="F128" s="38"/>
      <c r="G128" s="38"/>
      <c r="L128" s="30"/>
    </row>
    <row r="129" spans="1:22" x14ac:dyDescent="0.25">
      <c r="A129" s="30" t="s">
        <v>53</v>
      </c>
      <c r="B129" s="30" t="s">
        <v>101</v>
      </c>
      <c r="C129" s="38">
        <v>5827</v>
      </c>
      <c r="D129" s="38">
        <v>5827</v>
      </c>
      <c r="E129" s="38"/>
      <c r="F129" s="38"/>
      <c r="G129" s="38"/>
      <c r="M129" s="37" t="s">
        <v>75</v>
      </c>
    </row>
    <row r="130" spans="1:22" x14ac:dyDescent="0.25">
      <c r="A130" s="30" t="s">
        <v>54</v>
      </c>
      <c r="B130" s="30" t="s">
        <v>101</v>
      </c>
      <c r="C130" s="38">
        <v>298</v>
      </c>
      <c r="D130" s="38">
        <v>298</v>
      </c>
      <c r="E130" s="38"/>
      <c r="F130" s="38"/>
      <c r="G130" s="38"/>
      <c r="L130" s="30"/>
      <c r="M130" s="37" t="s">
        <v>75</v>
      </c>
    </row>
    <row r="131" spans="1:22" x14ac:dyDescent="0.25">
      <c r="A131" s="30" t="s">
        <v>52</v>
      </c>
      <c r="B131" s="30" t="s">
        <v>103</v>
      </c>
      <c r="C131" s="38">
        <v>42213</v>
      </c>
      <c r="D131" s="38">
        <v>42213</v>
      </c>
      <c r="E131" s="38"/>
      <c r="F131" s="38"/>
      <c r="G131" s="38"/>
      <c r="L131" s="30"/>
      <c r="M131" s="37" t="s">
        <v>75</v>
      </c>
    </row>
    <row r="132" spans="1:22" x14ac:dyDescent="0.25">
      <c r="A132" s="30" t="s">
        <v>173</v>
      </c>
      <c r="B132" s="30" t="s">
        <v>103</v>
      </c>
      <c r="C132" s="38">
        <v>38</v>
      </c>
      <c r="D132" s="38"/>
      <c r="E132" s="38"/>
      <c r="F132" s="38"/>
      <c r="G132" s="38"/>
      <c r="L132" s="30"/>
    </row>
    <row r="133" spans="1:22" x14ac:dyDescent="0.25">
      <c r="A133" s="30" t="s">
        <v>55</v>
      </c>
      <c r="B133" s="30" t="s">
        <v>101</v>
      </c>
      <c r="C133" s="38">
        <v>2800</v>
      </c>
      <c r="D133" s="38">
        <v>0</v>
      </c>
      <c r="E133" s="38"/>
      <c r="F133" s="38"/>
      <c r="G133" s="38"/>
      <c r="L133" s="30"/>
    </row>
    <row r="134" spans="1:22" x14ac:dyDescent="0.25">
      <c r="A134" s="30" t="s">
        <v>56</v>
      </c>
      <c r="B134" s="30" t="s">
        <v>102</v>
      </c>
      <c r="C134" s="38">
        <v>0</v>
      </c>
      <c r="D134" s="38">
        <v>0</v>
      </c>
      <c r="E134" s="38"/>
      <c r="F134" s="38"/>
      <c r="G134" s="38"/>
      <c r="L134" s="30" t="s">
        <v>229</v>
      </c>
      <c r="M134" s="37" t="s">
        <v>76</v>
      </c>
      <c r="V134" s="30">
        <v>3000</v>
      </c>
    </row>
    <row r="135" spans="1:22" x14ac:dyDescent="0.25">
      <c r="A135" s="30" t="s">
        <v>57</v>
      </c>
      <c r="B135" s="30" t="s">
        <v>103</v>
      </c>
      <c r="C135" s="38">
        <v>31200</v>
      </c>
      <c r="D135" s="38">
        <v>0</v>
      </c>
      <c r="E135" s="38"/>
      <c r="F135" s="38"/>
      <c r="G135" s="38"/>
      <c r="L135" s="30"/>
      <c r="M135" s="37" t="s">
        <v>75</v>
      </c>
    </row>
    <row r="136" spans="1:22" s="31" customFormat="1" x14ac:dyDescent="0.25">
      <c r="A136" s="31" t="s">
        <v>58</v>
      </c>
      <c r="C136" s="48"/>
      <c r="D136" s="48"/>
      <c r="E136" s="48"/>
      <c r="F136" s="48"/>
      <c r="G136" s="48"/>
      <c r="I136" s="48">
        <v>1027</v>
      </c>
      <c r="M136" s="34"/>
      <c r="N136" s="34"/>
    </row>
    <row r="137" spans="1:22" x14ac:dyDescent="0.25">
      <c r="A137" s="30" t="s">
        <v>59</v>
      </c>
      <c r="B137" s="30" t="s">
        <v>101</v>
      </c>
      <c r="C137" s="38">
        <v>100000</v>
      </c>
      <c r="D137" s="38">
        <v>99000</v>
      </c>
      <c r="E137" s="38"/>
      <c r="F137" s="38"/>
      <c r="G137" s="38"/>
      <c r="L137" s="30" t="s">
        <v>254</v>
      </c>
      <c r="M137" s="37" t="s">
        <v>77</v>
      </c>
      <c r="N137" s="40" t="s">
        <v>78</v>
      </c>
    </row>
    <row r="138" spans="1:22" x14ac:dyDescent="0.25">
      <c r="A138" s="30" t="s">
        <v>66</v>
      </c>
      <c r="B138" s="30" t="s">
        <v>103</v>
      </c>
      <c r="C138" s="44">
        <v>200000</v>
      </c>
      <c r="D138" s="44">
        <v>120075</v>
      </c>
      <c r="E138" s="38"/>
      <c r="F138" s="38"/>
      <c r="G138" s="38"/>
      <c r="M138" s="37" t="s">
        <v>77</v>
      </c>
      <c r="N138" s="40" t="s">
        <v>79</v>
      </c>
    </row>
    <row r="139" spans="1:22" x14ac:dyDescent="0.25">
      <c r="A139" s="30" t="s">
        <v>46</v>
      </c>
      <c r="B139" s="30" t="s">
        <v>103</v>
      </c>
      <c r="C139" s="44">
        <v>25621</v>
      </c>
      <c r="D139" s="44">
        <v>47367</v>
      </c>
      <c r="E139" s="38"/>
      <c r="F139" s="38"/>
      <c r="G139" s="38"/>
      <c r="L139" s="30"/>
      <c r="N139" s="40"/>
    </row>
    <row r="140" spans="1:22" x14ac:dyDescent="0.25">
      <c r="A140" s="30" t="s">
        <v>60</v>
      </c>
      <c r="B140" s="30" t="s">
        <v>103</v>
      </c>
      <c r="C140" s="44">
        <v>200000</v>
      </c>
      <c r="D140" s="44">
        <v>10813</v>
      </c>
      <c r="E140" s="38"/>
      <c r="F140" s="38">
        <v>2519</v>
      </c>
      <c r="G140" s="38"/>
      <c r="L140" s="30" t="s">
        <v>255</v>
      </c>
      <c r="M140" s="37" t="s">
        <v>77</v>
      </c>
      <c r="N140" s="40" t="s">
        <v>79</v>
      </c>
    </row>
    <row r="141" spans="1:22" x14ac:dyDescent="0.25">
      <c r="A141" s="30" t="s">
        <v>61</v>
      </c>
      <c r="B141" s="30" t="s">
        <v>103</v>
      </c>
      <c r="C141" s="44">
        <v>985</v>
      </c>
      <c r="D141" s="44">
        <v>985</v>
      </c>
      <c r="E141" s="38"/>
      <c r="F141" s="38"/>
      <c r="G141" s="38"/>
      <c r="L141" s="30" t="s">
        <v>256</v>
      </c>
      <c r="N141" s="40"/>
    </row>
    <row r="142" spans="1:22" x14ac:dyDescent="0.25">
      <c r="A142" s="30" t="s">
        <v>62</v>
      </c>
      <c r="B142" s="30" t="s">
        <v>102</v>
      </c>
      <c r="C142" s="44">
        <v>25000</v>
      </c>
      <c r="D142" s="44">
        <v>664</v>
      </c>
      <c r="E142" s="38"/>
      <c r="F142" s="38"/>
      <c r="G142" s="38"/>
      <c r="L142" s="30"/>
      <c r="M142" s="37" t="s">
        <v>77</v>
      </c>
      <c r="N142" s="40" t="s">
        <v>206</v>
      </c>
    </row>
    <row r="143" spans="1:22" x14ac:dyDescent="0.25">
      <c r="A143" s="30" t="s">
        <v>50</v>
      </c>
      <c r="B143" s="30" t="s">
        <v>103</v>
      </c>
      <c r="C143" s="44">
        <v>750</v>
      </c>
      <c r="D143" s="44">
        <v>750</v>
      </c>
      <c r="E143" s="38"/>
      <c r="F143" s="38"/>
      <c r="G143" s="38"/>
      <c r="L143" s="30"/>
      <c r="N143" s="40" t="s">
        <v>79</v>
      </c>
    </row>
    <row r="144" spans="1:22" ht="30" x14ac:dyDescent="0.25">
      <c r="A144" s="30" t="s">
        <v>63</v>
      </c>
      <c r="B144" s="30" t="s">
        <v>103</v>
      </c>
      <c r="C144" s="38">
        <v>23574</v>
      </c>
      <c r="D144" s="38">
        <v>23574</v>
      </c>
      <c r="E144" s="38"/>
      <c r="F144" s="38"/>
      <c r="G144" s="38">
        <v>370</v>
      </c>
      <c r="L144" s="30"/>
      <c r="M144" s="37" t="s">
        <v>77</v>
      </c>
      <c r="N144" s="40" t="s">
        <v>208</v>
      </c>
    </row>
    <row r="145" spans="1:12" x14ac:dyDescent="0.25">
      <c r="A145" s="30" t="s">
        <v>174</v>
      </c>
      <c r="B145" s="30" t="s">
        <v>103</v>
      </c>
      <c r="C145" s="38">
        <v>5849</v>
      </c>
      <c r="D145" s="38">
        <v>5679</v>
      </c>
      <c r="E145" s="38"/>
      <c r="F145" s="38"/>
      <c r="G145" s="38">
        <v>170</v>
      </c>
      <c r="L145" s="30"/>
    </row>
    <row r="146" spans="1:12" x14ac:dyDescent="0.25">
      <c r="C146" s="38">
        <f>SUM(C137:C145)</f>
        <v>581779</v>
      </c>
      <c r="D146" s="38">
        <f>SUM(D137:D145)</f>
        <v>308907</v>
      </c>
      <c r="E146" s="38"/>
      <c r="F146" s="38"/>
      <c r="G146" s="38"/>
      <c r="L146" s="30"/>
    </row>
    <row r="147" spans="1:12" x14ac:dyDescent="0.25">
      <c r="C147" s="38"/>
      <c r="D147" s="38"/>
      <c r="E147" s="38"/>
      <c r="F147" s="38"/>
      <c r="G147" s="38"/>
      <c r="L147" s="30"/>
    </row>
    <row r="148" spans="1:12" x14ac:dyDescent="0.25">
      <c r="A148" s="31" t="s">
        <v>224</v>
      </c>
      <c r="C148" s="38">
        <f>SUM(C8:C19,C22:C26,C30:C33,C37:C51,C62:C63,C68:C78,C80:C85,C87:C92,C99:C102,C104,C112,C120:C127,C129:C135,C137:C145)</f>
        <v>5630441</v>
      </c>
      <c r="D148" s="38">
        <f>SUM(D8:D19,D22:D26,D30:D33,D37:D51,D62:D63,D68:D78,D80:D85,D87:D92,D99:D102,D104,D112,D120:D127,D129:D135,D137:D145)</f>
        <v>2497428</v>
      </c>
      <c r="E148" s="38">
        <f>SUM(E8:E19,E22:E26,E30:E33,E37:E51,E62:E63,E68:E78,E80:E85,E87:E92,E99:E102,E104,E112,E120:E127,E129:E135,E137:E145)</f>
        <v>829805</v>
      </c>
      <c r="F148" s="38">
        <f>SUM(F8:F19,F22:F26,F30:F33,F37:F51,F62:F63,F68:F78,F80:F85,F87:F92,F99:F102,F104,F112,F120:F127,F129:F135,F137:F145)</f>
        <v>1216073</v>
      </c>
      <c r="G148" s="38">
        <f>SUM(G8:G92,G99:G104,G112,G120:G145)</f>
        <v>40193</v>
      </c>
      <c r="L148" s="30"/>
    </row>
    <row r="149" spans="1:12" x14ac:dyDescent="0.25">
      <c r="A149" s="31" t="s">
        <v>225</v>
      </c>
      <c r="C149" s="38">
        <f>SUM(C27:C28,C34:C35,C52:C53,C56:C60,)</f>
        <v>1900004</v>
      </c>
      <c r="D149" s="38">
        <f>SUM(D27:D28,D34:D35,D52:D53,D56:D60,)</f>
        <v>1659582</v>
      </c>
      <c r="E149" s="38"/>
      <c r="F149" s="38"/>
      <c r="G149" s="38"/>
      <c r="L149" s="30"/>
    </row>
    <row r="150" spans="1:12" x14ac:dyDescent="0.25">
      <c r="A150" s="31" t="s">
        <v>226</v>
      </c>
      <c r="C150" s="38">
        <f>SUM(H7:H145)</f>
        <v>2784</v>
      </c>
      <c r="D150" s="38"/>
      <c r="E150" s="38"/>
      <c r="F150" s="38"/>
      <c r="G150" s="38"/>
      <c r="L150" s="30"/>
    </row>
    <row r="151" spans="1:12" x14ac:dyDescent="0.25">
      <c r="A151" s="31" t="s">
        <v>227</v>
      </c>
      <c r="C151" s="38">
        <f>SUM(I7:I145)</f>
        <v>3153</v>
      </c>
      <c r="D151" s="38"/>
      <c r="E151" s="38"/>
      <c r="F151" s="38"/>
      <c r="G151" s="38"/>
      <c r="L151" s="30"/>
    </row>
    <row r="152" spans="1:12" x14ac:dyDescent="0.25">
      <c r="A152" s="31" t="s">
        <v>313</v>
      </c>
      <c r="C152" s="38">
        <f>SUM(K7:K145)</f>
        <v>92</v>
      </c>
      <c r="D152" s="30"/>
      <c r="E152" s="30"/>
      <c r="F152" s="30"/>
      <c r="G152" s="30"/>
      <c r="L152" s="30"/>
    </row>
    <row r="153" spans="1:12" x14ac:dyDescent="0.25">
      <c r="A153" s="31" t="s">
        <v>230</v>
      </c>
      <c r="C153" s="38">
        <f>SUM(J7:J145)</f>
        <v>9</v>
      </c>
      <c r="D153" s="30"/>
      <c r="E153" s="30"/>
      <c r="F153" s="30"/>
      <c r="G153" s="30"/>
      <c r="L153" s="30"/>
    </row>
    <row r="154" spans="1:12" x14ac:dyDescent="0.25">
      <c r="A154" s="30" t="s">
        <v>231</v>
      </c>
      <c r="C154" s="38">
        <f>SUM(C120:C145)</f>
        <v>733655</v>
      </c>
      <c r="D154" s="30"/>
      <c r="E154" s="30"/>
      <c r="F154" s="30"/>
      <c r="G154" s="30"/>
      <c r="L154" s="30"/>
    </row>
    <row r="155" spans="1:12" x14ac:dyDescent="0.25">
      <c r="C155" s="45"/>
      <c r="D155" s="30"/>
      <c r="E155" s="30"/>
      <c r="F155" s="30"/>
      <c r="G155" s="30"/>
      <c r="L155" s="30"/>
    </row>
    <row r="156" spans="1:12" x14ac:dyDescent="0.25">
      <c r="C156" s="30"/>
      <c r="D156" s="30"/>
      <c r="E156" s="30"/>
      <c r="F156" s="30"/>
      <c r="G156" s="30"/>
      <c r="L156" s="30"/>
    </row>
    <row r="157" spans="1:12" x14ac:dyDescent="0.25">
      <c r="C157" s="30"/>
      <c r="D157" s="30"/>
      <c r="E157" s="30"/>
      <c r="F157" s="30"/>
      <c r="G157" s="30"/>
      <c r="L157" s="30"/>
    </row>
    <row r="158" spans="1:12" x14ac:dyDescent="0.25">
      <c r="A158" s="31" t="s">
        <v>109</v>
      </c>
      <c r="C158" s="30"/>
      <c r="D158" s="30"/>
      <c r="E158" s="30"/>
      <c r="F158" s="30"/>
      <c r="G158" s="30"/>
      <c r="L158" s="30"/>
    </row>
    <row r="159" spans="1:12" x14ac:dyDescent="0.25">
      <c r="A159" s="30" t="s">
        <v>99</v>
      </c>
      <c r="C159" s="30"/>
      <c r="D159" s="30"/>
      <c r="E159" s="30"/>
      <c r="F159" s="30"/>
      <c r="G159" s="30"/>
      <c r="L159" s="30"/>
    </row>
    <row r="160" spans="1:12" x14ac:dyDescent="0.25">
      <c r="C160" s="30"/>
      <c r="D160" s="30"/>
      <c r="E160" s="30"/>
      <c r="F160" s="30"/>
      <c r="G160" s="30"/>
      <c r="L160" s="30"/>
    </row>
    <row r="161" spans="1:12" x14ac:dyDescent="0.25">
      <c r="C161" s="30"/>
      <c r="D161" s="30"/>
      <c r="E161" s="30"/>
      <c r="F161" s="30"/>
      <c r="G161" s="30"/>
      <c r="L161" s="30"/>
    </row>
    <row r="162" spans="1:12" x14ac:dyDescent="0.25">
      <c r="A162" s="30" t="s">
        <v>100</v>
      </c>
      <c r="C162" s="30"/>
      <c r="D162" s="30"/>
      <c r="E162" s="30"/>
      <c r="F162" s="30"/>
      <c r="G162" s="30"/>
      <c r="L162" s="30"/>
    </row>
    <row r="163" spans="1:12" x14ac:dyDescent="0.25">
      <c r="C163" s="30"/>
      <c r="D163" s="30"/>
      <c r="E163" s="30"/>
      <c r="F163" s="30"/>
      <c r="G163" s="30"/>
      <c r="L163" s="30"/>
    </row>
    <row r="164" spans="1:12" x14ac:dyDescent="0.25">
      <c r="C164" s="30"/>
      <c r="D164" s="30"/>
      <c r="E164" s="30"/>
      <c r="F164" s="30"/>
      <c r="G164" s="30"/>
      <c r="L164" s="30"/>
    </row>
    <row r="165" spans="1:12" x14ac:dyDescent="0.25">
      <c r="A165" s="30" t="s">
        <v>327</v>
      </c>
      <c r="C165" s="38">
        <f>SUM(C12+C13+C18+C26+C32+C51+C78+C81+C83+C85+C89+C98+C110+C111+C132+C145)</f>
        <v>14606</v>
      </c>
      <c r="D165" s="38">
        <f>SUM(D12+D13+D18+D26+D32+D51+D78+D81+D83+D85+D89+D98+D110+D111+D132+D145)</f>
        <v>10953</v>
      </c>
      <c r="E165" s="30"/>
      <c r="F165" s="30"/>
      <c r="G165" s="30"/>
      <c r="L165" s="30"/>
    </row>
    <row r="166" spans="1:12" x14ac:dyDescent="0.25">
      <c r="C166" s="30"/>
      <c r="D166" s="30"/>
      <c r="E166" s="30"/>
      <c r="F166" s="30"/>
      <c r="G166" s="30"/>
      <c r="L166" s="30"/>
    </row>
    <row r="167" spans="1:12" x14ac:dyDescent="0.25">
      <c r="C167" s="30"/>
      <c r="D167" s="30"/>
      <c r="E167" s="30"/>
      <c r="F167" s="30"/>
      <c r="G167" s="30"/>
      <c r="L167" s="30"/>
    </row>
  </sheetData>
  <pageMargins left="0.7" right="0.7" top="0.75" bottom="0.75" header="0.3" footer="0.3"/>
  <pageSetup paperSize="8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C14" sqref="C14"/>
    </sheetView>
  </sheetViews>
  <sheetFormatPr defaultRowHeight="15" x14ac:dyDescent="0.25"/>
  <cols>
    <col min="1" max="1" width="36.5703125" bestFit="1" customWidth="1"/>
    <col min="2" max="2" width="13.85546875" bestFit="1" customWidth="1"/>
    <col min="3" max="3" width="14.85546875" bestFit="1" customWidth="1"/>
    <col min="4" max="4" width="8.85546875" bestFit="1" customWidth="1"/>
  </cols>
  <sheetData>
    <row r="1" spans="1:4" x14ac:dyDescent="0.25">
      <c r="A1" t="s">
        <v>139</v>
      </c>
    </row>
    <row r="3" spans="1:4" x14ac:dyDescent="0.25">
      <c r="A3" t="s">
        <v>140</v>
      </c>
    </row>
    <row r="4" spans="1:4" x14ac:dyDescent="0.25">
      <c r="B4" t="s">
        <v>19</v>
      </c>
      <c r="C4" t="s">
        <v>141</v>
      </c>
      <c r="D4" t="s">
        <v>142</v>
      </c>
    </row>
    <row r="5" spans="1:4" x14ac:dyDescent="0.25">
      <c r="A5" t="s">
        <v>143</v>
      </c>
      <c r="B5" s="3">
        <v>602087</v>
      </c>
      <c r="C5">
        <v>20000</v>
      </c>
      <c r="D5" s="3">
        <v>622087</v>
      </c>
    </row>
    <row r="6" spans="1:4" x14ac:dyDescent="0.25">
      <c r="A6" t="s">
        <v>144</v>
      </c>
      <c r="B6" s="3">
        <v>59039</v>
      </c>
      <c r="C6">
        <v>432000</v>
      </c>
      <c r="D6" s="3">
        <v>491039</v>
      </c>
    </row>
    <row r="7" spans="1:4" x14ac:dyDescent="0.25">
      <c r="A7" t="s">
        <v>145</v>
      </c>
      <c r="B7" s="3">
        <v>187297</v>
      </c>
      <c r="C7">
        <v>15000</v>
      </c>
      <c r="D7" s="3">
        <v>202297</v>
      </c>
    </row>
    <row r="8" spans="1:4" x14ac:dyDescent="0.25">
      <c r="A8" t="s">
        <v>146</v>
      </c>
      <c r="B8" s="3">
        <v>373615</v>
      </c>
      <c r="C8">
        <v>20000</v>
      </c>
      <c r="D8" s="3">
        <v>393615</v>
      </c>
    </row>
    <row r="9" spans="1:4" x14ac:dyDescent="0.25">
      <c r="A9" t="s">
        <v>147</v>
      </c>
      <c r="B9" s="3">
        <v>55577</v>
      </c>
      <c r="C9">
        <v>405800</v>
      </c>
      <c r="D9" s="3">
        <v>461377</v>
      </c>
    </row>
    <row r="10" spans="1:4" x14ac:dyDescent="0.25">
      <c r="A10" t="s">
        <v>148</v>
      </c>
      <c r="B10" s="3">
        <v>1277615</v>
      </c>
      <c r="C10">
        <v>892800</v>
      </c>
      <c r="D10" s="3">
        <v>2170415</v>
      </c>
    </row>
    <row r="12" spans="1:4" x14ac:dyDescent="0.25">
      <c r="A12" t="s">
        <v>149</v>
      </c>
    </row>
    <row r="13" spans="1:4" x14ac:dyDescent="0.25">
      <c r="C13">
        <v>2014</v>
      </c>
    </row>
    <row r="14" spans="1:4" x14ac:dyDescent="0.25">
      <c r="A14" t="s">
        <v>144</v>
      </c>
      <c r="C14">
        <v>3500</v>
      </c>
    </row>
    <row r="15" spans="1:4" x14ac:dyDescent="0.25">
      <c r="A15" t="s">
        <v>145</v>
      </c>
      <c r="C15">
        <v>4000</v>
      </c>
    </row>
    <row r="16" spans="1:4" x14ac:dyDescent="0.25">
      <c r="A16" t="s">
        <v>146</v>
      </c>
      <c r="C16">
        <v>10000</v>
      </c>
    </row>
    <row r="17" spans="1:3" x14ac:dyDescent="0.25">
      <c r="A17" t="s">
        <v>150</v>
      </c>
      <c r="C17">
        <v>2000</v>
      </c>
    </row>
    <row r="18" spans="1:3" x14ac:dyDescent="0.25">
      <c r="A18" t="s">
        <v>148</v>
      </c>
      <c r="C18">
        <v>19500</v>
      </c>
    </row>
    <row r="20" spans="1:3" x14ac:dyDescent="0.25">
      <c r="A20" t="s">
        <v>151</v>
      </c>
    </row>
    <row r="21" spans="1:3" x14ac:dyDescent="0.25">
      <c r="C21">
        <v>2014</v>
      </c>
    </row>
    <row r="22" spans="1:3" x14ac:dyDescent="0.25">
      <c r="A22" t="s">
        <v>146</v>
      </c>
      <c r="C22">
        <v>1497</v>
      </c>
    </row>
    <row r="28" spans="1:3" x14ac:dyDescent="0.25">
      <c r="A28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sqref="A1:A5"/>
    </sheetView>
  </sheetViews>
  <sheetFormatPr defaultRowHeight="15" x14ac:dyDescent="0.25"/>
  <cols>
    <col min="1" max="1" width="30.5703125" bestFit="1" customWidth="1"/>
  </cols>
  <sheetData>
    <row r="1" spans="1:1" x14ac:dyDescent="0.25">
      <c r="A1" s="2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workbookViewId="0">
      <selection activeCell="G41" sqref="G41"/>
    </sheetView>
  </sheetViews>
  <sheetFormatPr defaultRowHeight="15" x14ac:dyDescent="0.25"/>
  <cols>
    <col min="1" max="1" width="23.28515625" bestFit="1" customWidth="1"/>
    <col min="2" max="2" width="7" style="1" bestFit="1" customWidth="1"/>
    <col min="3" max="3" width="10.28515625" bestFit="1" customWidth="1"/>
    <col min="4" max="4" width="6" style="1" bestFit="1" customWidth="1"/>
    <col min="6" max="6" width="9.140625" style="1"/>
    <col min="7" max="7" width="14.5703125" style="1" bestFit="1" customWidth="1"/>
    <col min="8" max="8" width="9.140625" style="1"/>
    <col min="9" max="9" width="8.42578125" bestFit="1" customWidth="1"/>
  </cols>
  <sheetData>
    <row r="1" spans="1:9" s="2" customFormat="1" x14ac:dyDescent="0.25">
      <c r="A1" s="2" t="s">
        <v>118</v>
      </c>
      <c r="C1" s="2" t="s">
        <v>119</v>
      </c>
      <c r="E1" s="2" t="s">
        <v>120</v>
      </c>
      <c r="G1" s="2" t="s">
        <v>129</v>
      </c>
      <c r="I1" s="2" t="s">
        <v>121</v>
      </c>
    </row>
    <row r="2" spans="1:9" x14ac:dyDescent="0.25">
      <c r="A2" t="s">
        <v>3</v>
      </c>
      <c r="B2" s="1">
        <v>583196</v>
      </c>
      <c r="I2">
        <v>140</v>
      </c>
    </row>
    <row r="3" spans="1:9" s="1" customFormat="1" x14ac:dyDescent="0.25">
      <c r="C3" s="1" t="s">
        <v>122</v>
      </c>
      <c r="D3" s="1">
        <v>14546</v>
      </c>
      <c r="I3" s="1">
        <v>8</v>
      </c>
    </row>
    <row r="4" spans="1:9" s="1" customFormat="1" x14ac:dyDescent="0.25">
      <c r="C4" s="1" t="s">
        <v>123</v>
      </c>
      <c r="D4" s="1">
        <v>820</v>
      </c>
      <c r="I4" s="1">
        <v>6</v>
      </c>
    </row>
    <row r="5" spans="1:9" s="1" customFormat="1" x14ac:dyDescent="0.25">
      <c r="C5" s="1" t="s">
        <v>124</v>
      </c>
      <c r="D5" s="1">
        <v>265</v>
      </c>
    </row>
    <row r="6" spans="1:9" x14ac:dyDescent="0.25">
      <c r="A6" t="s">
        <v>113</v>
      </c>
      <c r="B6" s="1">
        <v>17331</v>
      </c>
      <c r="I6">
        <v>182</v>
      </c>
    </row>
    <row r="7" spans="1:9" x14ac:dyDescent="0.25">
      <c r="A7" t="s">
        <v>114</v>
      </c>
      <c r="B7" s="1">
        <v>2602</v>
      </c>
      <c r="I7">
        <v>21</v>
      </c>
    </row>
    <row r="8" spans="1:9" x14ac:dyDescent="0.25">
      <c r="A8" t="s">
        <v>115</v>
      </c>
      <c r="B8" s="1">
        <v>3587</v>
      </c>
      <c r="I8">
        <v>1</v>
      </c>
    </row>
    <row r="9" spans="1:9" x14ac:dyDescent="0.25">
      <c r="A9" t="s">
        <v>116</v>
      </c>
      <c r="B9" s="1">
        <v>2609</v>
      </c>
    </row>
    <row r="10" spans="1:9" x14ac:dyDescent="0.25">
      <c r="A10" t="s">
        <v>117</v>
      </c>
      <c r="B10" s="1">
        <v>261</v>
      </c>
      <c r="I10">
        <v>1</v>
      </c>
    </row>
    <row r="11" spans="1:9" x14ac:dyDescent="0.25">
      <c r="C11" t="s">
        <v>125</v>
      </c>
      <c r="D11" s="1">
        <v>1388</v>
      </c>
      <c r="I11">
        <v>5</v>
      </c>
    </row>
    <row r="12" spans="1:9" x14ac:dyDescent="0.25">
      <c r="C12" t="s">
        <v>126</v>
      </c>
      <c r="D12" s="1">
        <v>5210</v>
      </c>
      <c r="I12">
        <v>35</v>
      </c>
    </row>
    <row r="13" spans="1:9" x14ac:dyDescent="0.25">
      <c r="C13" t="s">
        <v>127</v>
      </c>
      <c r="D13" s="1">
        <v>4068</v>
      </c>
      <c r="I13">
        <v>3</v>
      </c>
    </row>
    <row r="14" spans="1:9" x14ac:dyDescent="0.25">
      <c r="C14" t="s">
        <v>128</v>
      </c>
      <c r="D14" s="1">
        <v>121</v>
      </c>
      <c r="I14">
        <v>53</v>
      </c>
    </row>
    <row r="15" spans="1:9" s="1" customFormat="1" x14ac:dyDescent="0.25">
      <c r="G15" s="1" t="s">
        <v>131</v>
      </c>
    </row>
    <row r="16" spans="1:9" s="1" customFormat="1" x14ac:dyDescent="0.25">
      <c r="G16" s="1" t="s">
        <v>130</v>
      </c>
    </row>
    <row r="17" spans="1:10" s="1" customFormat="1" x14ac:dyDescent="0.25">
      <c r="G17" s="1" t="s">
        <v>132</v>
      </c>
    </row>
    <row r="18" spans="1:10" s="1" customFormat="1" x14ac:dyDescent="0.25">
      <c r="G18" s="1" t="s">
        <v>133</v>
      </c>
    </row>
    <row r="19" spans="1:10" s="1" customFormat="1" x14ac:dyDescent="0.25">
      <c r="E19" s="1" t="s">
        <v>134</v>
      </c>
    </row>
    <row r="20" spans="1:10" s="1" customFormat="1" x14ac:dyDescent="0.25"/>
    <row r="21" spans="1:10" s="1" customFormat="1" x14ac:dyDescent="0.25">
      <c r="A21" s="1" t="s">
        <v>138</v>
      </c>
      <c r="I21">
        <v>1719</v>
      </c>
    </row>
    <row r="22" spans="1:10" x14ac:dyDescent="0.25">
      <c r="A22" t="s">
        <v>136</v>
      </c>
      <c r="B22" s="1">
        <f>SUM(B2:B20)</f>
        <v>609586</v>
      </c>
      <c r="D22" s="1">
        <f>SUM(D3:D5)</f>
        <v>15631</v>
      </c>
      <c r="I22">
        <f>SUM(I2:I10)</f>
        <v>359</v>
      </c>
      <c r="J22">
        <f>SUM(B22-D22-I22)</f>
        <v>593596</v>
      </c>
    </row>
    <row r="23" spans="1:10" s="1" customFormat="1" x14ac:dyDescent="0.25">
      <c r="A23" s="1" t="s">
        <v>137</v>
      </c>
      <c r="D23" s="1">
        <f>SUM(D3:D14)</f>
        <v>26418</v>
      </c>
      <c r="I23" s="1">
        <f>SUM(I3+I4+I11+I12+I13+I14)</f>
        <v>110</v>
      </c>
    </row>
    <row r="24" spans="1:10" s="1" customFormat="1" x14ac:dyDescent="0.25"/>
    <row r="25" spans="1:10" s="1" customFormat="1" x14ac:dyDescent="0.25"/>
    <row r="26" spans="1:10" s="1" customFormat="1" x14ac:dyDescent="0.25">
      <c r="A26" s="1" t="s">
        <v>135</v>
      </c>
    </row>
    <row r="27" spans="1:10" s="1" customFormat="1" x14ac:dyDescent="0.25"/>
    <row r="28" spans="1:10" s="1" customFormat="1" x14ac:dyDescent="0.25"/>
    <row r="29" spans="1:10" s="1" customFormat="1" x14ac:dyDescent="0.25"/>
    <row r="30" spans="1:10" s="1" customFormat="1" x14ac:dyDescent="0.25"/>
    <row r="31" spans="1:10" s="1" customFormat="1" x14ac:dyDescent="0.25"/>
    <row r="32" spans="1:10" s="1" customFormat="1" x14ac:dyDescent="0.25"/>
    <row r="33" s="1" customFormat="1" x14ac:dyDescent="0.25"/>
    <row r="34" s="1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8"/>
  <sheetViews>
    <sheetView workbookViewId="0">
      <selection activeCell="D6" sqref="D6:F11"/>
    </sheetView>
  </sheetViews>
  <sheetFormatPr defaultColWidth="201.140625" defaultRowHeight="15" x14ac:dyDescent="0.25"/>
  <cols>
    <col min="1" max="1" width="21.42578125" bestFit="1" customWidth="1"/>
    <col min="2" max="2" width="34.5703125" bestFit="1" customWidth="1"/>
    <col min="3" max="3" width="14.28515625" bestFit="1" customWidth="1"/>
    <col min="4" max="6" width="12.42578125" bestFit="1" customWidth="1"/>
    <col min="7" max="7" width="20.5703125" bestFit="1" customWidth="1"/>
    <col min="8" max="8" width="8" bestFit="1" customWidth="1"/>
    <col min="9" max="9" width="10.140625" customWidth="1"/>
    <col min="10" max="10" width="43.42578125" bestFit="1" customWidth="1"/>
    <col min="11" max="11" width="16.140625" bestFit="1" customWidth="1"/>
    <col min="12" max="12" width="39.7109375" bestFit="1" customWidth="1"/>
    <col min="13" max="13" width="19.28515625" bestFit="1" customWidth="1"/>
    <col min="14" max="14" width="8" bestFit="1" customWidth="1"/>
    <col min="15" max="15" width="5" bestFit="1" customWidth="1"/>
    <col min="16" max="16" width="20.140625" bestFit="1" customWidth="1"/>
    <col min="18" max="18" width="12.28515625" bestFit="1" customWidth="1"/>
    <col min="19" max="19" width="18" bestFit="1" customWidth="1"/>
    <col min="20" max="21" width="31.5703125" bestFit="1" customWidth="1"/>
  </cols>
  <sheetData>
    <row r="1" spans="1:21" x14ac:dyDescent="0.25">
      <c r="A1" s="6" t="s">
        <v>86</v>
      </c>
      <c r="B1" s="6" t="s">
        <v>87</v>
      </c>
      <c r="C1" s="6" t="s">
        <v>88</v>
      </c>
      <c r="D1" s="10" t="s">
        <v>90</v>
      </c>
      <c r="E1" s="10"/>
      <c r="F1" s="10"/>
      <c r="G1" s="10"/>
      <c r="H1" s="10"/>
      <c r="I1" s="10"/>
      <c r="J1" s="11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x14ac:dyDescent="0.25">
      <c r="A2" s="6"/>
      <c r="B2" s="6"/>
      <c r="C2" s="6"/>
      <c r="D2" s="10"/>
      <c r="E2" s="10"/>
      <c r="F2" s="10"/>
      <c r="G2" s="10"/>
      <c r="H2" s="10"/>
      <c r="I2" s="10"/>
      <c r="J2" s="11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x14ac:dyDescent="0.25">
      <c r="A3" s="4"/>
      <c r="B3" s="4"/>
      <c r="C3" s="5" t="s">
        <v>104</v>
      </c>
      <c r="D3" s="5" t="s">
        <v>104</v>
      </c>
      <c r="E3" s="5" t="s">
        <v>104</v>
      </c>
      <c r="F3" s="5" t="s">
        <v>104</v>
      </c>
      <c r="G3" s="4"/>
      <c r="H3" s="4"/>
      <c r="I3" s="4"/>
      <c r="J3" s="4"/>
      <c r="K3" s="5" t="s">
        <v>104</v>
      </c>
      <c r="L3" s="5" t="s">
        <v>104</v>
      </c>
      <c r="M3" s="5" t="s">
        <v>107</v>
      </c>
      <c r="N3" s="4"/>
      <c r="O3" s="4"/>
      <c r="P3" s="4"/>
      <c r="Q3" s="4"/>
      <c r="R3" s="4"/>
      <c r="S3" s="4"/>
      <c r="T3" s="4"/>
      <c r="U3" s="4"/>
    </row>
    <row r="4" spans="1:21" x14ac:dyDescent="0.25">
      <c r="A4" s="6" t="s">
        <v>64</v>
      </c>
      <c r="B4" s="6" t="s">
        <v>0</v>
      </c>
      <c r="C4" s="6" t="s">
        <v>1</v>
      </c>
      <c r="D4" s="12" t="s">
        <v>201</v>
      </c>
      <c r="E4" s="10" t="s">
        <v>202</v>
      </c>
      <c r="F4" s="12" t="s">
        <v>203</v>
      </c>
      <c r="G4" s="10" t="s">
        <v>204</v>
      </c>
      <c r="H4" s="10" t="s">
        <v>34</v>
      </c>
      <c r="I4" s="10"/>
      <c r="J4" s="11" t="s">
        <v>43</v>
      </c>
      <c r="K4" s="6" t="s">
        <v>67</v>
      </c>
      <c r="L4" s="6" t="s">
        <v>84</v>
      </c>
      <c r="M4" s="6" t="s">
        <v>81</v>
      </c>
      <c r="N4" s="6" t="s">
        <v>82</v>
      </c>
      <c r="O4" s="6" t="s">
        <v>83</v>
      </c>
      <c r="P4" s="6" t="s">
        <v>89</v>
      </c>
      <c r="Q4" s="6"/>
      <c r="R4" s="6" t="s">
        <v>85</v>
      </c>
      <c r="S4" s="6" t="s">
        <v>93</v>
      </c>
      <c r="T4" s="6" t="s">
        <v>91</v>
      </c>
      <c r="U4" s="6" t="s">
        <v>92</v>
      </c>
    </row>
    <row r="5" spans="1:21" x14ac:dyDescent="0.25">
      <c r="A5" s="5" t="s">
        <v>58</v>
      </c>
      <c r="B5" s="5" t="s">
        <v>59</v>
      </c>
      <c r="C5" s="5" t="s">
        <v>103</v>
      </c>
      <c r="D5" s="5">
        <v>100000</v>
      </c>
      <c r="E5" s="5">
        <v>0</v>
      </c>
      <c r="F5" s="5">
        <v>100000</v>
      </c>
      <c r="G5" s="5"/>
      <c r="H5" s="5"/>
      <c r="I5" s="5"/>
      <c r="J5" s="9" t="s">
        <v>205</v>
      </c>
      <c r="K5" s="13" t="s">
        <v>77</v>
      </c>
      <c r="L5" s="9" t="s">
        <v>78</v>
      </c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/>
      <c r="B6" s="5" t="s">
        <v>66</v>
      </c>
      <c r="C6" s="5" t="s">
        <v>103</v>
      </c>
      <c r="D6" s="7">
        <v>200000</v>
      </c>
      <c r="E6" s="7"/>
      <c r="F6" s="7">
        <v>107074</v>
      </c>
      <c r="G6" s="5"/>
      <c r="H6" s="5"/>
      <c r="I6" s="5"/>
      <c r="J6" s="14"/>
      <c r="K6" s="13" t="s">
        <v>77</v>
      </c>
      <c r="L6" s="9" t="s">
        <v>79</v>
      </c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/>
      <c r="B7" s="5" t="s">
        <v>46</v>
      </c>
      <c r="C7" s="5" t="s">
        <v>103</v>
      </c>
      <c r="D7" s="7">
        <v>25621</v>
      </c>
      <c r="E7" s="7"/>
      <c r="F7" s="7">
        <v>25621</v>
      </c>
      <c r="G7" s="5"/>
      <c r="H7" s="5"/>
      <c r="I7" s="5"/>
      <c r="J7" s="13"/>
      <c r="K7" s="13"/>
      <c r="L7" s="9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/>
      <c r="B8" s="5" t="s">
        <v>60</v>
      </c>
      <c r="C8" s="5" t="s">
        <v>103</v>
      </c>
      <c r="D8" s="7">
        <v>200000</v>
      </c>
      <c r="E8" s="7"/>
      <c r="F8" s="7">
        <v>14814</v>
      </c>
      <c r="G8" s="5"/>
      <c r="H8" s="5">
        <v>2519</v>
      </c>
      <c r="I8" s="5"/>
      <c r="J8" s="13"/>
      <c r="K8" s="13" t="s">
        <v>77</v>
      </c>
      <c r="L8" s="9" t="s">
        <v>79</v>
      </c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/>
      <c r="B9" s="5" t="s">
        <v>61</v>
      </c>
      <c r="C9" s="5" t="s">
        <v>103</v>
      </c>
      <c r="D9" s="7">
        <v>20000</v>
      </c>
      <c r="E9" s="7"/>
      <c r="F9" s="7">
        <v>985</v>
      </c>
      <c r="G9" s="5"/>
      <c r="H9" s="5"/>
      <c r="I9" s="5"/>
      <c r="J9" s="13"/>
      <c r="K9" s="13"/>
      <c r="L9" s="9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4"/>
      <c r="B10" s="5" t="s">
        <v>62</v>
      </c>
      <c r="C10" s="5" t="s">
        <v>102</v>
      </c>
      <c r="D10" s="7">
        <v>25000</v>
      </c>
      <c r="E10" s="7"/>
      <c r="F10" s="7">
        <v>664</v>
      </c>
      <c r="G10" s="5"/>
      <c r="H10" s="5"/>
      <c r="I10" s="5"/>
      <c r="J10" s="13"/>
      <c r="K10" s="13" t="s">
        <v>77</v>
      </c>
      <c r="L10" s="9" t="s">
        <v>206</v>
      </c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5">
      <c r="A11" s="4"/>
      <c r="B11" s="5" t="s">
        <v>50</v>
      </c>
      <c r="C11" s="5" t="s">
        <v>103</v>
      </c>
      <c r="D11" s="7">
        <v>750</v>
      </c>
      <c r="E11" s="8"/>
      <c r="F11" s="7">
        <v>750</v>
      </c>
      <c r="G11" s="5"/>
      <c r="H11" s="5"/>
      <c r="I11" s="5"/>
      <c r="J11" s="13"/>
      <c r="K11" s="13" t="s">
        <v>77</v>
      </c>
      <c r="L11" s="9" t="s">
        <v>79</v>
      </c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/>
      <c r="B12" s="5" t="s">
        <v>63</v>
      </c>
      <c r="C12" s="5" t="s">
        <v>103</v>
      </c>
      <c r="D12" s="5" t="s">
        <v>207</v>
      </c>
      <c r="E12" s="5"/>
      <c r="F12" s="5" t="s">
        <v>207</v>
      </c>
      <c r="G12" s="5"/>
      <c r="H12" s="5"/>
      <c r="I12" s="5"/>
      <c r="J12" s="13"/>
      <c r="K12" s="13" t="s">
        <v>77</v>
      </c>
      <c r="L12" s="9" t="s">
        <v>208</v>
      </c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5" t="s">
        <v>209</v>
      </c>
      <c r="B13" s="4"/>
      <c r="C13" s="4"/>
      <c r="D13" s="5"/>
      <c r="E13" s="5"/>
      <c r="F13" s="5"/>
      <c r="G13" s="5"/>
      <c r="H13" s="5"/>
      <c r="I13" s="5"/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4:10" x14ac:dyDescent="0.25">
      <c r="D17" s="5"/>
      <c r="E17" s="5"/>
      <c r="F17" s="5"/>
      <c r="G17" s="5"/>
      <c r="H17" s="5"/>
      <c r="I17" s="5"/>
      <c r="J17" s="5"/>
    </row>
    <row r="18" spans="4:10" x14ac:dyDescent="0.25">
      <c r="D18" s="5"/>
      <c r="E18" s="5"/>
      <c r="F18" s="5"/>
      <c r="G18" s="5"/>
      <c r="H18" s="5"/>
      <c r="I18" s="5"/>
      <c r="J18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1"/>
  <sheetViews>
    <sheetView workbookViewId="0">
      <selection sqref="A1:XFD1048576"/>
    </sheetView>
  </sheetViews>
  <sheetFormatPr defaultRowHeight="15" x14ac:dyDescent="0.25"/>
  <cols>
    <col min="1" max="1" width="7.85546875" bestFit="1" customWidth="1"/>
    <col min="2" max="2" width="34.5703125" bestFit="1" customWidth="1"/>
    <col min="3" max="3" width="8.7109375" bestFit="1" customWidth="1"/>
    <col min="4" max="4" width="7" bestFit="1" customWidth="1"/>
    <col min="5" max="5" width="6" bestFit="1" customWidth="1"/>
    <col min="7" max="7" width="5" bestFit="1" customWidth="1"/>
    <col min="10" max="10" width="16.140625" bestFit="1" customWidth="1"/>
    <col min="11" max="11" width="31.28515625" bestFit="1" customWidth="1"/>
  </cols>
  <sheetData>
    <row r="1" spans="1:22" x14ac:dyDescent="0.25">
      <c r="A1" s="15" t="s">
        <v>58</v>
      </c>
      <c r="B1" s="15" t="s">
        <v>59</v>
      </c>
      <c r="C1" s="15" t="s">
        <v>101</v>
      </c>
      <c r="D1" s="15">
        <v>100000</v>
      </c>
      <c r="E1" s="15">
        <v>50000</v>
      </c>
      <c r="F1" s="15"/>
      <c r="G1" s="15"/>
      <c r="H1" s="15"/>
      <c r="I1" s="15"/>
      <c r="J1" s="16" t="s">
        <v>77</v>
      </c>
      <c r="K1" s="16" t="s">
        <v>78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x14ac:dyDescent="0.25">
      <c r="A2" s="15"/>
      <c r="B2" s="15" t="s">
        <v>66</v>
      </c>
      <c r="C2" s="15" t="s">
        <v>103</v>
      </c>
      <c r="D2" s="15">
        <v>200000</v>
      </c>
      <c r="E2" s="15">
        <v>11200</v>
      </c>
      <c r="F2" s="15"/>
      <c r="G2" s="15"/>
      <c r="H2" s="15"/>
      <c r="I2" s="15"/>
      <c r="J2" s="16" t="s">
        <v>77</v>
      </c>
      <c r="K2" s="16" t="s">
        <v>79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x14ac:dyDescent="0.25">
      <c r="A3" s="15"/>
      <c r="B3" s="15" t="s">
        <v>46</v>
      </c>
      <c r="C3" s="15" t="s">
        <v>103</v>
      </c>
      <c r="D3" s="15">
        <v>50000</v>
      </c>
      <c r="E3" s="15">
        <v>34379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x14ac:dyDescent="0.25">
      <c r="A4" s="15"/>
      <c r="B4" s="15" t="s">
        <v>60</v>
      </c>
      <c r="C4" s="15" t="s">
        <v>103</v>
      </c>
      <c r="D4" s="15">
        <v>200000</v>
      </c>
      <c r="E4" s="15">
        <v>11000</v>
      </c>
      <c r="F4" s="15"/>
      <c r="G4" s="15">
        <v>2519</v>
      </c>
      <c r="H4" s="15"/>
      <c r="I4" s="15"/>
      <c r="J4" s="16" t="s">
        <v>77</v>
      </c>
      <c r="K4" s="16" t="s">
        <v>79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x14ac:dyDescent="0.25">
      <c r="A5" s="15"/>
      <c r="B5" s="15" t="s">
        <v>61</v>
      </c>
      <c r="C5" s="15" t="s">
        <v>103</v>
      </c>
      <c r="D5" s="15">
        <v>20000</v>
      </c>
      <c r="E5" s="15">
        <v>985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x14ac:dyDescent="0.25">
      <c r="A6" s="15"/>
      <c r="B6" s="15" t="s">
        <v>62</v>
      </c>
      <c r="C6" s="15" t="s">
        <v>102</v>
      </c>
      <c r="D6" s="15">
        <v>25000</v>
      </c>
      <c r="E6" s="15">
        <v>664</v>
      </c>
      <c r="F6" s="15"/>
      <c r="G6" s="15"/>
      <c r="H6" s="15"/>
      <c r="I6" s="15"/>
      <c r="J6" s="16" t="s">
        <v>77</v>
      </c>
      <c r="K6" s="16" t="s">
        <v>80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x14ac:dyDescent="0.25">
      <c r="A7" s="15"/>
      <c r="B7" s="15" t="s">
        <v>50</v>
      </c>
      <c r="C7" s="15" t="s">
        <v>103</v>
      </c>
      <c r="D7" s="15">
        <v>750</v>
      </c>
      <c r="E7" s="15">
        <v>750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x14ac:dyDescent="0.25">
      <c r="A8" s="15"/>
      <c r="B8" s="15" t="s">
        <v>63</v>
      </c>
      <c r="C8" s="15" t="s">
        <v>103</v>
      </c>
      <c r="D8" s="19">
        <v>23204</v>
      </c>
      <c r="E8" s="19">
        <v>23204</v>
      </c>
      <c r="F8" s="15"/>
      <c r="G8" s="15"/>
      <c r="H8" s="15"/>
      <c r="I8" s="15"/>
      <c r="J8" s="16" t="s">
        <v>77</v>
      </c>
      <c r="K8" s="16" t="s">
        <v>78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x14ac:dyDescent="0.25">
      <c r="A9" s="15"/>
      <c r="B9" s="15" t="s">
        <v>174</v>
      </c>
      <c r="C9" s="15" t="s">
        <v>103</v>
      </c>
      <c r="D9" s="18">
        <v>5679</v>
      </c>
      <c r="E9" s="18">
        <v>5679</v>
      </c>
      <c r="F9" s="15"/>
      <c r="G9" s="15"/>
      <c r="H9" s="15"/>
      <c r="I9" s="15"/>
      <c r="J9" s="16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x14ac:dyDescent="0.25">
      <c r="A10" s="15"/>
      <c r="B10" s="17" t="s">
        <v>171</v>
      </c>
      <c r="C10" s="15"/>
      <c r="D10" s="15"/>
      <c r="E10" s="15"/>
      <c r="F10" s="15"/>
      <c r="G10" s="15"/>
      <c r="H10" s="15"/>
      <c r="I10" s="15"/>
      <c r="J10" s="16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x14ac:dyDescent="0.25">
      <c r="A11" s="15"/>
      <c r="B11" s="17" t="s">
        <v>172</v>
      </c>
      <c r="C11" s="15"/>
      <c r="D11" s="19">
        <v>12</v>
      </c>
      <c r="E11" s="19">
        <v>12</v>
      </c>
      <c r="F11" s="15"/>
      <c r="G11" s="15"/>
      <c r="H11" s="15"/>
      <c r="I11" s="15"/>
      <c r="J11" s="16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"/>
  <sheetViews>
    <sheetView workbookViewId="0">
      <selection activeCell="H3" sqref="H3"/>
    </sheetView>
  </sheetViews>
  <sheetFormatPr defaultColWidth="180.85546875" defaultRowHeight="15" x14ac:dyDescent="0.25"/>
  <cols>
    <col min="1" max="1" width="20.42578125" bestFit="1" customWidth="1"/>
    <col min="2" max="2" width="17" bestFit="1" customWidth="1"/>
    <col min="3" max="3" width="14.28515625" bestFit="1" customWidth="1"/>
    <col min="4" max="4" width="10.7109375" bestFit="1" customWidth="1"/>
    <col min="5" max="5" width="8.85546875" bestFit="1" customWidth="1"/>
    <col min="6" max="6" width="11.42578125" bestFit="1" customWidth="1"/>
    <col min="7" max="7" width="8" bestFit="1" customWidth="1"/>
    <col min="8" max="8" width="12.28515625" bestFit="1" customWidth="1"/>
    <col min="9" max="9" width="114.7109375" bestFit="1" customWidth="1"/>
    <col min="10" max="10" width="9.140625" bestFit="1" customWidth="1"/>
    <col min="11" max="11" width="17.28515625" bestFit="1" customWidth="1"/>
    <col min="12" max="12" width="19.28515625" bestFit="1" customWidth="1"/>
    <col min="13" max="13" width="8" bestFit="1" customWidth="1"/>
    <col min="14" max="14" width="5" bestFit="1" customWidth="1"/>
    <col min="15" max="15" width="20.140625" bestFit="1" customWidth="1"/>
    <col min="17" max="17" width="12.28515625" bestFit="1" customWidth="1"/>
    <col min="18" max="18" width="18" bestFit="1" customWidth="1"/>
    <col min="19" max="20" width="31.5703125" bestFit="1" customWidth="1"/>
    <col min="21" max="22" width="2" bestFit="1" customWidth="1"/>
  </cols>
  <sheetData>
    <row r="1" spans="1:22" s="20" customFormat="1" x14ac:dyDescent="0.25">
      <c r="A1" s="26" t="s">
        <v>64</v>
      </c>
      <c r="B1" s="26" t="s">
        <v>0</v>
      </c>
      <c r="C1" s="26" t="s">
        <v>1</v>
      </c>
      <c r="D1" s="27" t="s">
        <v>32</v>
      </c>
      <c r="E1" s="27" t="s">
        <v>33</v>
      </c>
      <c r="F1" s="27" t="s">
        <v>190</v>
      </c>
      <c r="G1" s="27" t="s">
        <v>34</v>
      </c>
      <c r="H1" s="27" t="s">
        <v>108</v>
      </c>
      <c r="I1" s="28" t="s">
        <v>43</v>
      </c>
      <c r="J1" s="29" t="s">
        <v>67</v>
      </c>
      <c r="K1" s="29" t="s">
        <v>84</v>
      </c>
      <c r="L1" s="26" t="s">
        <v>81</v>
      </c>
      <c r="M1" s="26" t="s">
        <v>82</v>
      </c>
      <c r="N1" s="26" t="s">
        <v>83</v>
      </c>
      <c r="O1" s="26" t="s">
        <v>89</v>
      </c>
      <c r="P1" s="26"/>
      <c r="Q1" s="26" t="s">
        <v>85</v>
      </c>
      <c r="R1" s="26" t="s">
        <v>93</v>
      </c>
      <c r="S1" s="26" t="s">
        <v>91</v>
      </c>
      <c r="T1" s="26" t="s">
        <v>92</v>
      </c>
      <c r="U1" s="26"/>
      <c r="V1" s="26"/>
    </row>
    <row r="2" spans="1:22" x14ac:dyDescent="0.25">
      <c r="A2" s="20" t="s">
        <v>44</v>
      </c>
      <c r="B2" s="20" t="s">
        <v>45</v>
      </c>
      <c r="C2" s="20" t="s">
        <v>102</v>
      </c>
      <c r="D2" s="20">
        <v>1500</v>
      </c>
      <c r="E2" s="20">
        <v>0</v>
      </c>
      <c r="F2" s="22">
        <v>0</v>
      </c>
      <c r="G2" s="22">
        <v>0</v>
      </c>
      <c r="H2" s="22">
        <v>0</v>
      </c>
      <c r="I2" s="24" t="s">
        <v>196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5">
      <c r="A3" s="20"/>
      <c r="B3" s="23" t="s">
        <v>65</v>
      </c>
      <c r="C3" s="23" t="s">
        <v>102</v>
      </c>
      <c r="D3" s="22">
        <v>10000</v>
      </c>
      <c r="E3" s="23">
        <v>0</v>
      </c>
      <c r="F3" s="22">
        <v>0</v>
      </c>
      <c r="G3" s="22">
        <v>0</v>
      </c>
      <c r="H3" s="22">
        <v>0</v>
      </c>
      <c r="I3" s="24" t="s">
        <v>197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x14ac:dyDescent="0.25">
      <c r="A4" s="20"/>
      <c r="B4" s="20" t="s">
        <v>46</v>
      </c>
      <c r="C4" s="20" t="s">
        <v>102</v>
      </c>
      <c r="D4" s="20">
        <v>20000</v>
      </c>
      <c r="E4" s="20">
        <v>7000</v>
      </c>
      <c r="F4" s="22">
        <v>0</v>
      </c>
      <c r="G4" s="22">
        <v>0</v>
      </c>
      <c r="H4" s="22">
        <v>0</v>
      </c>
      <c r="I4" s="22" t="s">
        <v>198</v>
      </c>
      <c r="J4" s="21" t="s">
        <v>75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x14ac:dyDescent="0.25">
      <c r="A5" s="20"/>
      <c r="B5" s="20" t="s">
        <v>47</v>
      </c>
      <c r="C5" s="20" t="s">
        <v>102</v>
      </c>
      <c r="D5" s="22">
        <v>10000</v>
      </c>
      <c r="E5" s="20">
        <v>0</v>
      </c>
      <c r="F5" s="22">
        <v>0</v>
      </c>
      <c r="G5" s="22">
        <v>0</v>
      </c>
      <c r="H5" s="22">
        <v>0</v>
      </c>
      <c r="I5" s="25" t="s">
        <v>199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x14ac:dyDescent="0.25">
      <c r="A6" s="20"/>
      <c r="B6" s="20" t="s">
        <v>48</v>
      </c>
      <c r="C6" s="20" t="s">
        <v>102</v>
      </c>
      <c r="D6" s="20">
        <v>28000</v>
      </c>
      <c r="E6" s="20">
        <v>9669</v>
      </c>
      <c r="F6" s="22">
        <v>36</v>
      </c>
      <c r="G6" s="22">
        <v>0</v>
      </c>
      <c r="H6" s="22">
        <v>0</v>
      </c>
      <c r="I6" s="24" t="s">
        <v>200</v>
      </c>
      <c r="J6" s="21" t="s">
        <v>75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x14ac:dyDescent="0.25">
      <c r="A7" s="20"/>
      <c r="B7" s="20" t="s">
        <v>49</v>
      </c>
      <c r="C7" s="22" t="s">
        <v>103</v>
      </c>
      <c r="D7" s="20">
        <v>5000</v>
      </c>
      <c r="E7" s="20">
        <v>0</v>
      </c>
      <c r="F7" s="22">
        <v>0</v>
      </c>
      <c r="G7" s="22">
        <v>0</v>
      </c>
      <c r="H7" s="22">
        <v>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>
        <v>0</v>
      </c>
      <c r="V7" s="20">
        <v>0</v>
      </c>
    </row>
    <row r="8" spans="1:22" x14ac:dyDescent="0.25">
      <c r="A8" s="20"/>
      <c r="B8" s="20" t="s">
        <v>50</v>
      </c>
      <c r="C8" s="20" t="s">
        <v>101</v>
      </c>
      <c r="D8" s="22">
        <v>5000</v>
      </c>
      <c r="E8" s="20">
        <v>1368</v>
      </c>
      <c r="F8" s="22">
        <v>0</v>
      </c>
      <c r="G8" s="22">
        <v>0</v>
      </c>
      <c r="H8" s="22">
        <v>0</v>
      </c>
      <c r="I8" s="20"/>
      <c r="J8" s="21" t="s">
        <v>75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x14ac:dyDescent="0.25">
      <c r="A9" s="20"/>
      <c r="B9" s="20" t="s">
        <v>51</v>
      </c>
      <c r="C9" s="20" t="s">
        <v>101</v>
      </c>
      <c r="D9" s="22">
        <v>20000</v>
      </c>
      <c r="E9" s="20">
        <v>0</v>
      </c>
      <c r="F9" s="22">
        <v>0</v>
      </c>
      <c r="G9" s="22">
        <v>0</v>
      </c>
      <c r="H9" s="22">
        <v>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x14ac:dyDescent="0.25">
      <c r="A10" s="20"/>
      <c r="B10" s="22" t="s">
        <v>171</v>
      </c>
      <c r="C10" s="20"/>
      <c r="D10" s="20"/>
      <c r="E10" s="20"/>
      <c r="F10" s="22">
        <v>0</v>
      </c>
      <c r="G10" s="22">
        <v>0</v>
      </c>
      <c r="H10" s="22">
        <v>0</v>
      </c>
      <c r="I10" s="20"/>
      <c r="J10" s="21"/>
      <c r="K10" s="2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25">
      <c r="A11" s="20"/>
      <c r="B11" s="22" t="s">
        <v>172</v>
      </c>
      <c r="C11" s="20"/>
      <c r="D11" s="20"/>
      <c r="E11" s="20"/>
      <c r="F11" s="22">
        <v>36</v>
      </c>
      <c r="G11" s="22">
        <v>0</v>
      </c>
      <c r="H11" s="22">
        <v>0</v>
      </c>
      <c r="I11" s="20"/>
      <c r="J11" s="21"/>
      <c r="K11" s="2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2"/>
  <sheetViews>
    <sheetView workbookViewId="0"/>
  </sheetViews>
  <sheetFormatPr defaultRowHeight="15" x14ac:dyDescent="0.25"/>
  <cols>
    <col min="1" max="1" width="39" bestFit="1" customWidth="1"/>
    <col min="2" max="2" width="8.85546875" bestFit="1" customWidth="1"/>
    <col min="3" max="3" width="10.7109375" bestFit="1" customWidth="1"/>
    <col min="4" max="4" width="14.85546875" bestFit="1" customWidth="1"/>
  </cols>
  <sheetData>
    <row r="1" spans="1:16" s="26" customFormat="1" x14ac:dyDescent="0.25">
      <c r="A1" s="26" t="s">
        <v>325</v>
      </c>
      <c r="B1" s="26" t="s">
        <v>317</v>
      </c>
      <c r="C1" s="26" t="s">
        <v>318</v>
      </c>
      <c r="D1" s="26" t="s">
        <v>324</v>
      </c>
      <c r="E1" s="26" t="s">
        <v>332</v>
      </c>
      <c r="G1" s="43"/>
      <c r="H1" s="43"/>
    </row>
    <row r="2" spans="1:16" x14ac:dyDescent="0.25">
      <c r="A2" t="s">
        <v>315</v>
      </c>
      <c r="B2" s="41">
        <v>1400000</v>
      </c>
      <c r="C2" s="41">
        <v>735000</v>
      </c>
      <c r="D2" s="3">
        <v>365000</v>
      </c>
      <c r="E2" s="3">
        <v>300000</v>
      </c>
      <c r="G2" s="41"/>
      <c r="H2" s="41"/>
      <c r="J2" s="41"/>
      <c r="K2" s="41"/>
    </row>
    <row r="3" spans="1:16" s="20" customFormat="1" x14ac:dyDescent="0.25">
      <c r="A3" s="20" t="s">
        <v>316</v>
      </c>
      <c r="B3" s="41">
        <v>1700000</v>
      </c>
      <c r="C3" s="41">
        <v>1500000</v>
      </c>
      <c r="D3" s="3">
        <v>200000</v>
      </c>
      <c r="G3" s="41"/>
      <c r="H3" s="41"/>
      <c r="J3" s="41"/>
      <c r="K3" s="41"/>
    </row>
    <row r="4" spans="1:16" x14ac:dyDescent="0.25">
      <c r="A4" t="s">
        <v>319</v>
      </c>
      <c r="B4" s="41">
        <v>692000</v>
      </c>
      <c r="C4" s="41">
        <v>392000</v>
      </c>
      <c r="D4" s="3">
        <v>300000</v>
      </c>
      <c r="G4" s="41"/>
      <c r="H4" s="41"/>
      <c r="O4" s="38"/>
      <c r="P4" s="38"/>
    </row>
    <row r="5" spans="1:16" x14ac:dyDescent="0.25">
      <c r="A5" t="s">
        <v>320</v>
      </c>
      <c r="B5" s="41">
        <v>159000</v>
      </c>
      <c r="C5" s="41">
        <v>159000</v>
      </c>
      <c r="D5" s="3">
        <v>0</v>
      </c>
      <c r="O5" s="38"/>
      <c r="P5" s="38"/>
    </row>
    <row r="6" spans="1:16" x14ac:dyDescent="0.25">
      <c r="G6" s="3"/>
      <c r="H6" s="3"/>
      <c r="J6" s="3"/>
      <c r="K6" s="3"/>
      <c r="O6" s="38"/>
      <c r="P6" s="38"/>
    </row>
    <row r="7" spans="1:16" x14ac:dyDescent="0.25">
      <c r="A7" t="s">
        <v>314</v>
      </c>
      <c r="B7" s="41">
        <v>2200000</v>
      </c>
      <c r="C7" s="41">
        <v>410000</v>
      </c>
      <c r="D7" s="3">
        <v>1790000</v>
      </c>
      <c r="O7" s="38"/>
      <c r="P7" s="38"/>
    </row>
    <row r="8" spans="1:16" x14ac:dyDescent="0.25">
      <c r="A8" t="s">
        <v>321</v>
      </c>
      <c r="B8" s="41">
        <v>114000</v>
      </c>
      <c r="C8" s="41">
        <v>37000</v>
      </c>
      <c r="D8" s="3">
        <v>77000</v>
      </c>
      <c r="O8" s="38"/>
      <c r="P8" s="38"/>
    </row>
    <row r="9" spans="1:16" x14ac:dyDescent="0.25">
      <c r="A9" t="s">
        <v>24</v>
      </c>
      <c r="B9" s="41">
        <v>362000</v>
      </c>
      <c r="C9" s="41">
        <v>251000</v>
      </c>
      <c r="D9" s="3">
        <v>111000</v>
      </c>
      <c r="O9" s="38"/>
      <c r="P9" s="38"/>
    </row>
    <row r="10" spans="1:16" x14ac:dyDescent="0.25">
      <c r="O10" s="38"/>
      <c r="P10" s="38"/>
    </row>
    <row r="11" spans="1:16" x14ac:dyDescent="0.25">
      <c r="A11" t="s">
        <v>322</v>
      </c>
      <c r="B11" s="41">
        <v>148000</v>
      </c>
      <c r="C11" s="41">
        <v>148000</v>
      </c>
      <c r="D11" s="3">
        <v>0</v>
      </c>
      <c r="O11" s="38"/>
      <c r="P11" s="38"/>
    </row>
    <row r="12" spans="1:16" x14ac:dyDescent="0.25">
      <c r="O12" s="38"/>
      <c r="P12" s="38"/>
    </row>
    <row r="13" spans="1:16" x14ac:dyDescent="0.25">
      <c r="A13" t="s">
        <v>323</v>
      </c>
      <c r="B13" s="41">
        <v>152000</v>
      </c>
      <c r="C13" s="41">
        <v>66000</v>
      </c>
      <c r="D13" s="3">
        <v>86000</v>
      </c>
      <c r="O13" s="38"/>
      <c r="P13" s="38"/>
    </row>
    <row r="14" spans="1:16" x14ac:dyDescent="0.25">
      <c r="A14" t="s">
        <v>58</v>
      </c>
      <c r="B14" s="41">
        <v>582000</v>
      </c>
      <c r="C14" s="41">
        <v>309000</v>
      </c>
      <c r="D14" s="3">
        <v>273000</v>
      </c>
      <c r="O14" s="38"/>
      <c r="P14" s="38"/>
    </row>
    <row r="15" spans="1:16" x14ac:dyDescent="0.25">
      <c r="O15" s="38"/>
      <c r="P15" s="38"/>
    </row>
    <row r="16" spans="1:16" x14ac:dyDescent="0.25">
      <c r="A16" t="s">
        <v>331</v>
      </c>
      <c r="B16" s="3">
        <f>SUM(B2:B14)</f>
        <v>7509000</v>
      </c>
      <c r="C16" s="3">
        <f>SUM(C2:C14)</f>
        <v>4007000</v>
      </c>
      <c r="D16" s="3">
        <v>3502000</v>
      </c>
      <c r="O16" s="38"/>
      <c r="P16" s="38"/>
    </row>
    <row r="17" spans="1:16" x14ac:dyDescent="0.25">
      <c r="O17" s="38"/>
      <c r="P17" s="38"/>
    </row>
    <row r="18" spans="1:16" x14ac:dyDescent="0.25">
      <c r="O18" s="38"/>
      <c r="P18" s="38"/>
    </row>
    <row r="19" spans="1:16" x14ac:dyDescent="0.25">
      <c r="O19" s="38"/>
      <c r="P19" s="38"/>
    </row>
    <row r="20" spans="1:16" x14ac:dyDescent="0.25">
      <c r="O20" s="3"/>
      <c r="P20" s="3"/>
    </row>
    <row r="21" spans="1:16" x14ac:dyDescent="0.25">
      <c r="B21" s="38"/>
      <c r="C21" s="38"/>
    </row>
    <row r="22" spans="1:16" x14ac:dyDescent="0.25">
      <c r="A22" t="s">
        <v>327</v>
      </c>
      <c r="B22">
        <v>14606</v>
      </c>
      <c r="C22">
        <v>10953</v>
      </c>
      <c r="D22">
        <f>SUM(B22-C22)</f>
        <v>3653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samlingsplan_oppdatert</vt:lpstr>
      <vt:lpstr>Fra G Søli</vt:lpstr>
      <vt:lpstr>Forklaring</vt:lpstr>
      <vt:lpstr>Karplanter_detaljer</vt:lpstr>
      <vt:lpstr>Hans Arne</vt:lpstr>
      <vt:lpstr>Franz Josef</vt:lpstr>
      <vt:lpstr>Axel</vt:lpstr>
      <vt:lpstr>Aggregering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Petter Løfall</dc:creator>
  <cp:lastModifiedBy>Eirik Rindal</cp:lastModifiedBy>
  <cp:lastPrinted>2017-02-08T10:26:59Z</cp:lastPrinted>
  <dcterms:created xsi:type="dcterms:W3CDTF">2017-01-09T06:39:23Z</dcterms:created>
  <dcterms:modified xsi:type="dcterms:W3CDTF">2019-05-21T08:53:32Z</dcterms:modified>
</cp:coreProperties>
</file>