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rikri\Desktop\"/>
    </mc:Choice>
  </mc:AlternateContent>
  <bookViews>
    <workbookView xWindow="0" yWindow="0" windowWidth="28800" windowHeight="15750"/>
  </bookViews>
  <sheets>
    <sheet name="samlingsplan_oppdatert" sheetId="1" r:id="rId1"/>
    <sheet name="Forklaring" sheetId="2" r:id="rId2"/>
    <sheet name="Karplanter_detaljer" sheetId="3" r:id="rId3"/>
    <sheet name="Sheet1" sheetId="4" r:id="rId4"/>
  </sheets>
  <definedNames>
    <definedName name="_xlnm._FilterDatabase" localSheetId="0" hidden="1">samlingsplan_oppdatert!$A$4:$Z$4</definedName>
  </definedNames>
  <calcPr calcId="162913"/>
</workbook>
</file>

<file path=xl/calcChain.xml><?xml version="1.0" encoding="utf-8"?>
<calcChain xmlns="http://schemas.openxmlformats.org/spreadsheetml/2006/main">
  <c r="Q5" i="4" l="1"/>
  <c r="M5" i="4"/>
  <c r="H27" i="4"/>
  <c r="F27" i="4"/>
  <c r="C19" i="4" s="1"/>
  <c r="B22" i="4"/>
  <c r="D5" i="4"/>
  <c r="B12" i="4"/>
  <c r="F100" i="1" l="1"/>
  <c r="E100" i="1"/>
  <c r="D100" i="1"/>
  <c r="C100" i="1"/>
  <c r="F116" i="1" l="1"/>
  <c r="E116" i="1"/>
  <c r="D116" i="1"/>
  <c r="C116" i="1"/>
  <c r="F108" i="1"/>
  <c r="E108" i="1"/>
  <c r="E107" i="1" s="1"/>
  <c r="D108" i="1"/>
  <c r="D107" i="1" s="1"/>
  <c r="C108" i="1"/>
  <c r="C107" i="1" l="1"/>
  <c r="F107" i="1"/>
  <c r="F93" i="1"/>
  <c r="E93" i="1"/>
  <c r="C93" i="1"/>
  <c r="D93" i="1"/>
  <c r="D168" i="1" l="1"/>
  <c r="C168" i="1"/>
  <c r="D149" i="1" l="1"/>
  <c r="C149" i="1"/>
  <c r="C156" i="1" l="1"/>
  <c r="C155" i="1"/>
  <c r="D152" i="1"/>
  <c r="C152" i="1"/>
  <c r="C153" i="1" l="1"/>
  <c r="D151" i="1"/>
  <c r="C154" i="1"/>
  <c r="E151" i="1" l="1"/>
  <c r="F151" i="1"/>
  <c r="C151" i="1"/>
  <c r="C157" i="1" l="1"/>
  <c r="I23" i="3" l="1"/>
  <c r="I22" i="3"/>
  <c r="D23" i="3"/>
  <c r="D22" i="3"/>
  <c r="B22" i="3"/>
  <c r="J22" i="3" l="1"/>
</calcChain>
</file>

<file path=xl/sharedStrings.xml><?xml version="1.0" encoding="utf-8"?>
<sst xmlns="http://schemas.openxmlformats.org/spreadsheetml/2006/main" count="925" uniqueCount="303">
  <si>
    <t>Samlingsstatus</t>
  </si>
  <si>
    <t>Alger</t>
  </si>
  <si>
    <t>Norge</t>
  </si>
  <si>
    <t>Eksikkater</t>
  </si>
  <si>
    <t>Norden</t>
  </si>
  <si>
    <t>General</t>
  </si>
  <si>
    <t>Inventeringer</t>
  </si>
  <si>
    <t>Lav</t>
  </si>
  <si>
    <t>Moser</t>
  </si>
  <si>
    <t>Sopp</t>
  </si>
  <si>
    <t>Notater</t>
  </si>
  <si>
    <t>Dokumentasjon</t>
  </si>
  <si>
    <t>Foto</t>
  </si>
  <si>
    <t>Illustrasjoner</t>
  </si>
  <si>
    <t>Feltdagbøker</t>
  </si>
  <si>
    <t>Hageherbariet</t>
  </si>
  <si>
    <t>Invertebrater</t>
  </si>
  <si>
    <t>Bløtdyr</t>
  </si>
  <si>
    <t>Helminter</t>
  </si>
  <si>
    <t>Krepsdyr</t>
  </si>
  <si>
    <t>Vertebrater</t>
  </si>
  <si>
    <t>Fisk</t>
  </si>
  <si>
    <t>Fiskeskjell</t>
  </si>
  <si>
    <t>Utstillingsobjekter</t>
  </si>
  <si>
    <t>Zoologi</t>
  </si>
  <si>
    <t>På web.</t>
  </si>
  <si>
    <t>Krysslister, funn</t>
  </si>
  <si>
    <t>Botanisk hage</t>
  </si>
  <si>
    <t>Fugl, egg</t>
  </si>
  <si>
    <t>Fugl, spermieprøver</t>
  </si>
  <si>
    <t>Fugl, våtsamling</t>
  </si>
  <si>
    <t>Bergarter</t>
  </si>
  <si>
    <t>Fensfeltsamling</t>
  </si>
  <si>
    <t>Utenlandske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</si>
  <si>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</si>
  <si>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</si>
  <si>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</si>
  <si>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</si>
  <si>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</si>
  <si>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</si>
  <si>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</si>
  <si>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Røntgenfilmer</t>
  </si>
  <si>
    <t>Fossiler</t>
  </si>
  <si>
    <t>Kassesamling</t>
  </si>
  <si>
    <t>Polarsamlingen</t>
  </si>
  <si>
    <t>Mikrofossiler</t>
  </si>
  <si>
    <t>Kvartærsamling</t>
  </si>
  <si>
    <t>Typesamling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</si>
  <si>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</si>
  <si>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</si>
  <si>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</si>
  <si>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</si>
  <si>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</si>
  <si>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</si>
  <si>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</si>
  <si>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</si>
  <si>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</si>
  <si>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</si>
  <si>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</si>
  <si>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</si>
  <si>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</si>
  <si>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</si>
  <si>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Oppbevares område</t>
  </si>
  <si>
    <t>Bygning</t>
  </si>
  <si>
    <t>Rom</t>
  </si>
  <si>
    <t>Databaseansvarlig</t>
  </si>
  <si>
    <t>LEGGES INN PÅ WIKI</t>
  </si>
  <si>
    <t>Oppbevaringsforhold</t>
  </si>
  <si>
    <t>Ajour med tilvekst, konservering?</t>
  </si>
  <si>
    <t>Ajour med tilvekst, digitalisering?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</si>
  <si>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</si>
  <si>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</si>
  <si>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</si>
  <si>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</si>
  <si>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</si>
  <si>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</si>
  <si>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</si>
  <si>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</si>
  <si>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</si>
  <si>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</si>
  <si>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Sikring</t>
  </si>
  <si>
    <t>Avhending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</si>
  <si>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</si>
  <si>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</si>
  <si>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</si>
  <si>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</si>
  <si>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</si>
  <si>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</si>
  <si>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</si>
  <si>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</si>
  <si>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</si>
  <si>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</si>
  <si>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</si>
  <si>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</si>
  <si>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</si>
  <si>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</si>
  <si>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</si>
  <si>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</si>
  <si>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</si>
  <si>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</si>
  <si>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</si>
  <si>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</si>
  <si>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</si>
  <si>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</si>
  <si>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</si>
  <si>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</si>
  <si>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</si>
  <si>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Verden</t>
  </si>
  <si>
    <t>Norden u Arktis og Typer</t>
  </si>
  <si>
    <t>SUM NORDEN</t>
  </si>
  <si>
    <t>SUM ARKTIS</t>
  </si>
  <si>
    <t>SUM TYPER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</si>
  <si>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</si>
  <si>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</si>
  <si>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</si>
  <si>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</si>
  <si>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</si>
  <si>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</si>
  <si>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</si>
  <si>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</si>
  <si>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</si>
  <si>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</si>
  <si>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</si>
  <si>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</si>
  <si>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</si>
  <si>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</si>
  <si>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</si>
  <si>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</si>
  <si>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</si>
  <si>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Karplanter</t>
  </si>
  <si>
    <t>Mineraler, TYPER</t>
  </si>
  <si>
    <t>Typesamling, TYPER</t>
  </si>
  <si>
    <t>Henning Pavels/Lars Erik Johannessen</t>
  </si>
  <si>
    <t>Tøyen</t>
  </si>
  <si>
    <t>Zoologisk Museum</t>
  </si>
  <si>
    <t>ZM0007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</si>
  <si>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</si>
  <si>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</si>
  <si>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</si>
  <si>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</si>
  <si>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</si>
  <si>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</si>
  <si>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</si>
  <si>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</si>
  <si>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</si>
  <si>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ZM0002</t>
  </si>
  <si>
    <t>Ant. m/foto</t>
  </si>
  <si>
    <t>Kransalger Norge</t>
  </si>
  <si>
    <t>Kransalger General</t>
  </si>
  <si>
    <t>Kransalger, TYPER</t>
  </si>
  <si>
    <t>Øyvind Hammer</t>
  </si>
  <si>
    <t>Hans Arne Nakrem, Franz-Josef Lindemann</t>
  </si>
  <si>
    <t>Ann-Helén Rønning/Åge Brabrand</t>
  </si>
  <si>
    <t>ZM0012</t>
  </si>
  <si>
    <t>ZM414, ZM424, 1640</t>
  </si>
  <si>
    <t>ZM033, ZM045b</t>
  </si>
  <si>
    <t>Zoologisk Museum, Økern</t>
  </si>
  <si>
    <t>DNA-bank zoologi er fordelt på 5 delsamlinger (tall i denne rad er summen av disse)</t>
  </si>
  <si>
    <t>DNA-bank botanikk er fordelt på 3 delsamlinger (tall i denne rad er summen av disse)</t>
  </si>
  <si>
    <t>ZM0002, ZM033</t>
  </si>
  <si>
    <t>SUM OBJEKTER</t>
  </si>
  <si>
    <t>SUM NOTATER/KRYSS M.V.</t>
  </si>
  <si>
    <t>SUM INNLÅN 2016</t>
  </si>
  <si>
    <t>SUM UTLÅN 2016</t>
  </si>
  <si>
    <t>DIGITALE UTLÅN 2016</t>
  </si>
  <si>
    <t>SUM GEO/PAL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</si>
  <si>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</si>
  <si>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</si>
  <si>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</si>
  <si>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</si>
  <si>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</si>
  <si>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</si>
  <si>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</si>
  <si>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Ant. objekter</t>
  </si>
  <si>
    <t>Ant. obj. digitalisert</t>
  </si>
  <si>
    <t>Norden Agaricales</t>
  </si>
  <si>
    <t>Norden "Aphyllophorales"</t>
  </si>
  <si>
    <t>Norden Ascomycota</t>
  </si>
  <si>
    <t>Norden Gastromycetes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</si>
  <si>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</si>
  <si>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</si>
  <si>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</si>
  <si>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</si>
  <si>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</si>
  <si>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</si>
  <si>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</si>
  <si>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</si>
  <si>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NORDEN ALLE</t>
  </si>
  <si>
    <t>DNA-bank Arthropoder, TYPER</t>
  </si>
  <si>
    <t>DNA-bank Andre grupper, TYPER</t>
  </si>
  <si>
    <t>Ja (men ikke restanser)</t>
  </si>
  <si>
    <t>Nei</t>
  </si>
  <si>
    <t>Ja</t>
  </si>
  <si>
    <t>Ingen tilvekst</t>
  </si>
  <si>
    <t>Totalt antall uskkert og tilsvarende som i 2010; antall dig. angir det som er punchet</t>
  </si>
  <si>
    <t>I utgangspunktet er alle digitaliserte tilgjengelig på web via Collection Explorer, men det eksakte antall vil være noe lavere grunnet ulike former for skjerming</t>
  </si>
  <si>
    <t>Åse Wilhelmsen</t>
  </si>
  <si>
    <t>Samlingsansvarlig</t>
  </si>
  <si>
    <t>Annet personell tilknyttet samlingen</t>
  </si>
  <si>
    <t>Antall publikasjoner fra samlngen (interne og eksterne)</t>
  </si>
  <si>
    <t>KOMMENTARER (flere fra BPL)</t>
  </si>
  <si>
    <t>Arild Johnsen</t>
  </si>
  <si>
    <t>Herptiler (Amfibier og krypdyr)</t>
  </si>
  <si>
    <t>Herptiler (Amfibier og krypdyr), TYPER</t>
  </si>
  <si>
    <t>Ann-Helén Rønning</t>
  </si>
  <si>
    <t>Ann-Helén Rønning/Torsten Struck</t>
  </si>
  <si>
    <t>ZM0009+ZM033+Ø1630</t>
  </si>
  <si>
    <t>Tilfredsstillende</t>
  </si>
  <si>
    <t>Ikke tilfredsstillende</t>
  </si>
  <si>
    <t>Dårlig</t>
  </si>
  <si>
    <t>ZM0009+ZM033</t>
  </si>
  <si>
    <t>Torsten Struck</t>
  </si>
  <si>
    <t>Åge Brabrand</t>
  </si>
  <si>
    <t>ZM0007, ZM0012, ZM0020, ZM033, ZM045b, ZM414, ZM424, 103 (bakgården), 1640</t>
  </si>
  <si>
    <t>Henning Pavels, Lars Erik Johannessen</t>
  </si>
  <si>
    <t>Jan T. Lifjeld</t>
  </si>
  <si>
    <t>Bjørn Aksel Bjerke, Lars Erik Johannessen</t>
  </si>
  <si>
    <t>MUSIT/Dataperfect (Lavdb)</t>
  </si>
  <si>
    <t>MUSIT/Einar Timdal</t>
  </si>
  <si>
    <t>ANTALL BESØKENDE PERS.DAGER 2016</t>
  </si>
  <si>
    <t>Insekter</t>
  </si>
  <si>
    <t>IRIS</t>
  </si>
  <si>
    <t>ALLE TYPER</t>
  </si>
  <si>
    <t>Ingen</t>
  </si>
  <si>
    <t>Henrik Friis</t>
  </si>
  <si>
    <t>?</t>
  </si>
  <si>
    <t>Økern</t>
  </si>
  <si>
    <t>Magasin</t>
  </si>
  <si>
    <t>Ingen teknikker/konservtor tilknyttet til samling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</si>
  <si>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</t>
    </r>
  </si>
  <si>
    <t>Finmarkssamling</t>
  </si>
  <si>
    <t>Historisk samling</t>
  </si>
  <si>
    <t>UTAD</t>
  </si>
  <si>
    <t>Utenlandske bergarter</t>
  </si>
  <si>
    <t>Oslofeltet (Brøggersamling)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</si>
  <si>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ller, Henrik Friis</t>
    </r>
  </si>
  <si>
    <t>Lutz Bachmann</t>
  </si>
  <si>
    <t>Tøyen og Økern</t>
  </si>
  <si>
    <t>Zoologisk Museum og Kabelgata 38</t>
  </si>
  <si>
    <t>Norden Chytridiomycota</t>
  </si>
  <si>
    <t>Excel/Corema</t>
  </si>
  <si>
    <t>Innregistreringsark for Corema er underveis; materiale som hittil er registrert ligger i excel.</t>
  </si>
  <si>
    <t>Innregistreringsark for Corema er underveis; materiale som hittil er registrert ligger i excel. Stort behov for fysisk opprydding i hyllene.</t>
  </si>
  <si>
    <t xml:space="preserve">Det befinner seg fortsatt ikke aksesjonsført materiale i ZM 0012 og på Økern. Det er stort behov for spritsjekk og påfyll med ny forsegling i ZM0012. Alle fiskedatabaser (Norsk ferskvann, norsk saltvann og utenlandsk fisk) trenger opprydding og bør slåes sammen. Overflytting til Corema er planlagt. Tilgjengelig gjennom GBIF-portalen. </t>
  </si>
  <si>
    <t>Det befinner seg fortsatt ikke aksesjonsført materiale i ZM0012 og på Økern. Det er stort behov for spritsjekk og påfyll med ny forsegling i ZM0012. To herptildatabaser (norske og utenlandske herptiler) trenger opprydding og sammenslåing til én base. Overflytting til Corema er planlagt. Tilgjengelig gjennom GBIF-portalen.</t>
  </si>
  <si>
    <t>Stort sett tilfredsstillende</t>
  </si>
  <si>
    <t>Tallene for typer inngår også i totaltall for Fuglesamlingen og denne raden er derfor ikke tatt med i totalen for denne (rad 92)</t>
  </si>
  <si>
    <t>ZM424, ZM513, 1640</t>
  </si>
  <si>
    <t>NB! Kun summerte tall for DNA-bank zoologi og botanikk</t>
  </si>
  <si>
    <t>Ja (unntatt gamle restanser)</t>
  </si>
  <si>
    <t>Øystein Lofthus</t>
  </si>
  <si>
    <t>Botanisk hage, Victoriahuset, Palmehuset, Blokka, 5'ern, Forsøksavdelingen</t>
  </si>
  <si>
    <t>Ikke tilfredsstilende</t>
  </si>
  <si>
    <t>Tor Carlsen</t>
  </si>
  <si>
    <t>Dette har vi ikke infrastruktur på</t>
  </si>
  <si>
    <t>Arktis</t>
  </si>
  <si>
    <t>Brev</t>
  </si>
  <si>
    <t>Håndskrift (manus, plantelister m.m.)</t>
  </si>
  <si>
    <t>OPPDATERES EN GANG ÅRLIG I JAN/FEB</t>
  </si>
  <si>
    <t>Samlinger (Hoved i fet, delsamling) 31.12.2019</t>
  </si>
  <si>
    <t>Pattedyr, skinn/montasjer</t>
  </si>
  <si>
    <t>Pattedyr, skjeletter</t>
  </si>
  <si>
    <t>Pattedyr, våtsamling</t>
  </si>
  <si>
    <t>Endringen er reell tilvekst (stemmer ikke overens med tallene for hhv. 2018 og 2019 grunnet forbedrede beregningemetoder og div. rydding i databasen)</t>
  </si>
  <si>
    <t>Endring skyldes datavask ifbm. migrering til Corema. Tallene for typer inngår IKKE i totaltallene for pattedyrsamlingen (rad 100).</t>
  </si>
  <si>
    <t>Endringen er ikke reell (stemmer ikke overens med tallene for hhv. 2018 og 2019 grunnet migrering til Corema og mer detaljert rapportering f.o.m. 2019)</t>
  </si>
  <si>
    <t>ZM414, 1640</t>
  </si>
  <si>
    <t>ZM414, ZM510</t>
  </si>
  <si>
    <t>ZMG106</t>
  </si>
  <si>
    <t>ZM033, ZMG106</t>
  </si>
  <si>
    <t>ZM414, ZM0012</t>
  </si>
  <si>
    <t>ZM424, ZM0012, 1640</t>
  </si>
  <si>
    <t>Tilfredsstillende; ekspansjonsbehov</t>
  </si>
  <si>
    <t>Bjørn Aksel Bjerke, Christian K. Aas, Lars Erik Johannessen</t>
  </si>
  <si>
    <t>Delvis</t>
  </si>
  <si>
    <t>Oppgitt endring er basert på tall beregnet på samme måte som i 2018; f.o.m. 2019 telles ikke ekstrakter som er lagret ved Canadian Centre for DNA Barcoding lenger med i statistikken som eksisterende (siden de ikke er uten videre tilgjengelige). Antall objekter ble dermed redusert med 8362 objekter</t>
  </si>
  <si>
    <r>
      <t xml:space="preserve">Botanikk (sum </t>
    </r>
    <r>
      <rPr>
        <b/>
        <sz val="11"/>
        <rFont val="Calibri"/>
        <family val="2"/>
        <scheme val="minor"/>
      </rPr>
      <t>117-119</t>
    </r>
    <r>
      <rPr>
        <sz val="11"/>
        <rFont val="Calibri"/>
        <family val="2"/>
        <scheme val="minor"/>
      </rPr>
      <t>)</t>
    </r>
  </si>
  <si>
    <t>Fuglesamlingen (sum 94-98)</t>
  </si>
  <si>
    <t>Fugl, skinn/montasjer</t>
  </si>
  <si>
    <t>Pattedyrsamlingen (sum 101-103)</t>
  </si>
  <si>
    <t>Vevssamling, DNA (108+116)</t>
  </si>
  <si>
    <t>Zoologi (sum 109-113)</t>
  </si>
  <si>
    <t>Samlingen er flyttet til Økern, ikke-digitaliserte objekter til rom 413</t>
  </si>
  <si>
    <t>Norden Oomycota</t>
  </si>
  <si>
    <t>25 utlån og 3 innlån (+ 18 utlån (341 belegg) returnert til O og 21 innlån (478 belegg) returnert til andre)</t>
  </si>
  <si>
    <t>Brukes faktisk aktivt, oppdateres og redigeres, lagersystem</t>
  </si>
  <si>
    <t>Slått sammen til EN database, Foxpro, men lesbar i Access</t>
  </si>
  <si>
    <t>Norway</t>
  </si>
  <si>
    <t>Sweden</t>
  </si>
  <si>
    <t>Denmark</t>
  </si>
  <si>
    <t>Iceland</t>
  </si>
  <si>
    <t>Faroe Islands</t>
  </si>
  <si>
    <t>Totalt</t>
  </si>
  <si>
    <t>Typer</t>
  </si>
  <si>
    <t>Makronesia slått sammen med General</t>
  </si>
  <si>
    <t>MOSER</t>
  </si>
  <si>
    <t>LAV</t>
  </si>
  <si>
    <t>Tot</t>
  </si>
  <si>
    <t>2 utlån = 66 objekter, 5 innlån = 136 objekter</t>
  </si>
  <si>
    <t>Størrelsen på samlingen har tidligere vært kraftig overestimert</t>
  </si>
  <si>
    <t>Geir Søli</t>
  </si>
  <si>
    <t>ca. 50</t>
  </si>
  <si>
    <t>9 utlån = 33 objekter, 9 innlån = 88 objekter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</si>
</sst>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.55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/>
    <xf numFmtId="0" fontId="16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18" fillId="0" borderId="0" xfId="0" applyNumberFormat="1" applyFont="1" applyFill="1"/>
    <xf numFmtId="0" fontId="20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/>
    <xf numFmtId="0" fontId="18" fillId="0" borderId="0" xfId="6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Alignment="1">
      <alignment vertical="top"/>
    </xf>
    <xf numFmtId="3" fontId="19" fillId="0" borderId="0" xfId="0" applyNumberFormat="1" applyFont="1" applyFill="1"/>
    <xf numFmtId="0" fontId="18" fillId="0" borderId="0" xfId="0" applyFont="1"/>
    <xf numFmtId="0" fontId="18" fillId="0" borderId="0" xfId="0" applyFont="1" applyFill="1"/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/>
    <xf numFmtId="0" fontId="18" fillId="0" borderId="0" xfId="8" applyFont="1" applyFill="1"/>
    <xf numFmtId="3" fontId="18" fillId="0" borderId="0" xfId="8" applyNumberFormat="1" applyFont="1" applyFill="1" applyAlignment="1">
      <alignment horizontal="right"/>
    </xf>
    <xf numFmtId="3" fontId="18" fillId="0" borderId="0" xfId="8" applyNumberFormat="1" applyFont="1" applyFill="1" applyBorder="1" applyAlignment="1" applyProtection="1">
      <alignment horizontal="right"/>
    </xf>
    <xf numFmtId="0" fontId="18" fillId="0" borderId="0" xfId="8" applyFont="1" applyFill="1" applyAlignment="1">
      <alignment horizontal="left"/>
    </xf>
    <xf numFmtId="0" fontId="18" fillId="0" borderId="0" xfId="8" applyFont="1" applyFill="1" applyAlignment="1">
      <alignment vertical="top"/>
    </xf>
    <xf numFmtId="3" fontId="0" fillId="0" borderId="0" xfId="0" applyNumberFormat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0"/>
  <sheetViews>
    <sheetView tabSelected="1" zoomScale="96" zoomScaleNormal="96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L29" sqref="L29"/>
    </sheetView>
  </sheetViews>
  <sheetFormatPr defaultColWidth="9.140625" defaultRowHeight="15" x14ac:dyDescent="0.25"/>
  <cols>
    <col min="1" max="1" width="43.7109375" style="3" bestFit="1" customWidth="1"/>
    <col min="2" max="2" width="14.42578125" style="3" bestFit="1" customWidth="1"/>
    <col min="3" max="3" width="12.7109375" style="8" bestFit="1" customWidth="1"/>
    <col min="4" max="4" width="18.85546875" style="8" bestFit="1" customWidth="1"/>
    <col min="5" max="5" width="11.42578125" style="8" bestFit="1" customWidth="1"/>
    <col min="6" max="6" width="9.28515625" style="8" bestFit="1" customWidth="1"/>
    <col min="7" max="7" width="7.85546875" style="8" bestFit="1" customWidth="1"/>
    <col min="8" max="8" width="10.7109375" style="3" bestFit="1" customWidth="1"/>
    <col min="9" max="9" width="9.85546875" style="3" bestFit="1" customWidth="1"/>
    <col min="10" max="10" width="9.85546875" style="3" customWidth="1"/>
    <col min="11" max="11" width="27.42578125" style="3" bestFit="1" customWidth="1"/>
    <col min="12" max="12" width="28.85546875" style="9" customWidth="1"/>
    <col min="13" max="13" width="18.7109375" style="10" bestFit="1" customWidth="1"/>
    <col min="14" max="14" width="35.28515625" style="10" bestFit="1" customWidth="1"/>
    <col min="15" max="15" width="19.28515625" style="3" bestFit="1" customWidth="1"/>
    <col min="16" max="16" width="25.85546875" style="3" bestFit="1" customWidth="1"/>
    <col min="17" max="17" width="19.42578125" style="3" bestFit="1" customWidth="1"/>
    <col min="18" max="18" width="20.28515625" style="3" bestFit="1" customWidth="1"/>
    <col min="19" max="19" width="21.28515625" style="3" customWidth="1"/>
    <col min="20" max="21" width="31.5703125" style="3" bestFit="1" customWidth="1"/>
    <col min="22" max="22" width="10.5703125" style="3" bestFit="1" customWidth="1"/>
    <col min="23" max="23" width="255.7109375" style="3" bestFit="1" customWidth="1"/>
    <col min="24" max="24" width="16.85546875" style="3" bestFit="1" customWidth="1"/>
    <col min="25" max="25" width="34.42578125" style="3" bestFit="1" customWidth="1"/>
    <col min="26" max="26" width="51.42578125" style="3" bestFit="1" customWidth="1"/>
    <col min="27" max="16384" width="9.140625" style="3"/>
  </cols>
  <sheetData>
    <row r="1" spans="1:26" s="4" customFormat="1" x14ac:dyDescent="0.25">
      <c r="A1" s="4" t="s">
        <v>258</v>
      </c>
      <c r="C1" s="5"/>
      <c r="D1" s="5"/>
      <c r="E1" s="5"/>
      <c r="F1" s="5"/>
      <c r="G1" s="5"/>
      <c r="L1" s="6"/>
      <c r="M1" s="7"/>
      <c r="N1" s="7"/>
    </row>
    <row r="2" spans="1:26" s="4" customFormat="1" x14ac:dyDescent="0.25">
      <c r="A2" s="4" t="s">
        <v>66</v>
      </c>
      <c r="C2" s="5"/>
      <c r="D2" s="5"/>
      <c r="E2" s="5"/>
      <c r="F2" s="5"/>
      <c r="G2" s="5"/>
      <c r="L2" s="6"/>
      <c r="M2" s="7"/>
      <c r="N2" s="7"/>
    </row>
    <row r="3" spans="1:26" x14ac:dyDescent="0.25">
      <c r="C3" s="3"/>
      <c r="D3" s="3"/>
    </row>
    <row r="4" spans="1:26" s="4" customFormat="1" x14ac:dyDescent="0.25">
      <c r="A4" s="4" t="s">
        <v>259</v>
      </c>
      <c r="B4" s="4" t="s">
        <v>0</v>
      </c>
      <c r="C4" s="5" t="s">
        <v>173</v>
      </c>
      <c r="D4" s="5" t="s">
        <v>174</v>
      </c>
      <c r="E4" s="5" t="s">
        <v>146</v>
      </c>
      <c r="F4" s="5" t="s">
        <v>25</v>
      </c>
      <c r="G4" s="5" t="s">
        <v>169</v>
      </c>
      <c r="H4" s="4" t="s">
        <v>170</v>
      </c>
      <c r="I4" s="4" t="s">
        <v>171</v>
      </c>
      <c r="J4" s="4" t="s">
        <v>172</v>
      </c>
      <c r="K4" s="4" t="s">
        <v>186</v>
      </c>
      <c r="L4" s="6" t="s">
        <v>200</v>
      </c>
      <c r="M4" s="7" t="s">
        <v>49</v>
      </c>
      <c r="N4" s="7" t="s">
        <v>65</v>
      </c>
      <c r="O4" s="4" t="s">
        <v>62</v>
      </c>
      <c r="P4" s="4" t="s">
        <v>63</v>
      </c>
      <c r="Q4" s="4" t="s">
        <v>64</v>
      </c>
      <c r="R4" s="4" t="s">
        <v>67</v>
      </c>
      <c r="S4" s="4" t="s">
        <v>80</v>
      </c>
      <c r="T4" s="4" t="s">
        <v>68</v>
      </c>
      <c r="U4" s="4" t="s">
        <v>69</v>
      </c>
      <c r="V4" s="4" t="s">
        <v>81</v>
      </c>
      <c r="W4" s="4" t="s">
        <v>83</v>
      </c>
      <c r="X4" s="4" t="s">
        <v>197</v>
      </c>
      <c r="Y4" s="4" t="s">
        <v>198</v>
      </c>
      <c r="Z4" s="4" t="s">
        <v>199</v>
      </c>
    </row>
    <row r="5" spans="1:26" s="4" customFormat="1" x14ac:dyDescent="0.25">
      <c r="C5" s="5"/>
      <c r="D5" s="5"/>
      <c r="E5" s="5"/>
      <c r="F5" s="5"/>
      <c r="G5" s="5"/>
      <c r="L5" s="6"/>
      <c r="M5" s="7"/>
      <c r="N5" s="7"/>
    </row>
    <row r="6" spans="1:26" ht="15.75" x14ac:dyDescent="0.25">
      <c r="A6" s="17" t="s">
        <v>168</v>
      </c>
    </row>
    <row r="7" spans="1:26" x14ac:dyDescent="0.25">
      <c r="A7" s="4" t="s">
        <v>1</v>
      </c>
      <c r="M7" s="10" t="s">
        <v>56</v>
      </c>
      <c r="N7" s="10" t="s">
        <v>56</v>
      </c>
    </row>
    <row r="8" spans="1:26" x14ac:dyDescent="0.25">
      <c r="A8" s="3" t="s">
        <v>2</v>
      </c>
      <c r="B8" s="3" t="s">
        <v>77</v>
      </c>
      <c r="C8" s="14">
        <v>10000</v>
      </c>
      <c r="D8" s="14"/>
      <c r="E8" s="14"/>
      <c r="F8" s="14"/>
      <c r="G8" s="14"/>
    </row>
    <row r="9" spans="1:26" x14ac:dyDescent="0.25">
      <c r="A9" s="3" t="s">
        <v>5</v>
      </c>
      <c r="C9" s="14"/>
      <c r="D9" s="14"/>
      <c r="E9" s="14"/>
      <c r="F9" s="14"/>
      <c r="G9" s="14"/>
    </row>
    <row r="10" spans="1:26" x14ac:dyDescent="0.25">
      <c r="A10" s="3" t="s">
        <v>147</v>
      </c>
      <c r="B10" s="3" t="s">
        <v>79</v>
      </c>
      <c r="C10" s="14">
        <v>3300</v>
      </c>
      <c r="D10" s="14">
        <v>3286</v>
      </c>
      <c r="E10" s="14"/>
      <c r="F10" s="14">
        <v>3299</v>
      </c>
      <c r="G10" s="14">
        <v>50</v>
      </c>
      <c r="M10" s="46" t="s">
        <v>56</v>
      </c>
      <c r="N10" s="46" t="s">
        <v>56</v>
      </c>
    </row>
    <row r="11" spans="1:26" x14ac:dyDescent="0.25">
      <c r="A11" s="3" t="s">
        <v>148</v>
      </c>
      <c r="B11" s="3" t="s">
        <v>79</v>
      </c>
      <c r="C11" s="14">
        <v>1000</v>
      </c>
      <c r="D11" s="14">
        <v>13</v>
      </c>
      <c r="E11" s="14"/>
      <c r="F11" s="14">
        <v>13</v>
      </c>
      <c r="G11" s="14">
        <v>20</v>
      </c>
      <c r="M11" s="46" t="s">
        <v>56</v>
      </c>
      <c r="N11" s="46" t="s">
        <v>56</v>
      </c>
    </row>
    <row r="12" spans="1:26" x14ac:dyDescent="0.25">
      <c r="A12" s="3" t="s">
        <v>149</v>
      </c>
      <c r="B12" s="3" t="s">
        <v>79</v>
      </c>
      <c r="C12" s="14">
        <v>1</v>
      </c>
      <c r="D12" s="14"/>
      <c r="E12" s="14"/>
      <c r="F12" s="14"/>
      <c r="G12" s="14"/>
    </row>
    <row r="13" spans="1:26" x14ac:dyDescent="0.25">
      <c r="A13" s="3" t="s">
        <v>94</v>
      </c>
      <c r="C13" s="14">
        <v>50</v>
      </c>
      <c r="D13" s="14"/>
      <c r="E13" s="14"/>
      <c r="F13" s="14"/>
      <c r="G13" s="14"/>
    </row>
    <row r="14" spans="1:26" x14ac:dyDescent="0.25">
      <c r="A14" s="3" t="s">
        <v>3</v>
      </c>
      <c r="B14" s="3" t="s">
        <v>78</v>
      </c>
      <c r="C14" s="14">
        <v>11</v>
      </c>
      <c r="D14" s="14"/>
      <c r="E14" s="14"/>
      <c r="F14" s="14"/>
      <c r="G14" s="14"/>
    </row>
    <row r="15" spans="1:26" x14ac:dyDescent="0.25">
      <c r="A15" s="4" t="s">
        <v>8</v>
      </c>
      <c r="C15" s="14"/>
      <c r="D15" s="14"/>
      <c r="E15" s="14"/>
      <c r="F15" s="14"/>
      <c r="G15" s="14"/>
      <c r="M15" s="10" t="s">
        <v>56</v>
      </c>
      <c r="N15" s="10" t="s">
        <v>56</v>
      </c>
    </row>
    <row r="16" spans="1:26" x14ac:dyDescent="0.25">
      <c r="A16" s="3" t="s">
        <v>2</v>
      </c>
      <c r="B16" s="3" t="s">
        <v>77</v>
      </c>
      <c r="C16" s="14">
        <v>180000</v>
      </c>
      <c r="D16" s="14">
        <v>51915</v>
      </c>
      <c r="E16" s="14">
        <v>179552</v>
      </c>
      <c r="F16" s="14">
        <v>28853</v>
      </c>
      <c r="G16" s="14">
        <v>500</v>
      </c>
      <c r="M16" s="10" t="s">
        <v>56</v>
      </c>
      <c r="N16" s="10" t="s">
        <v>56</v>
      </c>
    </row>
    <row r="17" spans="1:14" x14ac:dyDescent="0.25">
      <c r="A17" s="3" t="s">
        <v>5</v>
      </c>
      <c r="B17" s="3" t="s">
        <v>77</v>
      </c>
      <c r="C17" s="14">
        <v>80000</v>
      </c>
      <c r="D17" s="14">
        <v>683</v>
      </c>
      <c r="E17" s="14"/>
      <c r="F17" s="14"/>
      <c r="G17" s="14"/>
      <c r="M17" s="10" t="s">
        <v>56</v>
      </c>
      <c r="N17" s="10" t="s">
        <v>56</v>
      </c>
    </row>
    <row r="18" spans="1:14" x14ac:dyDescent="0.25">
      <c r="A18" s="3" t="s">
        <v>94</v>
      </c>
      <c r="B18" s="3" t="s">
        <v>79</v>
      </c>
      <c r="C18" s="14">
        <v>208</v>
      </c>
      <c r="D18" s="14">
        <v>208</v>
      </c>
      <c r="E18" s="14"/>
      <c r="F18" s="14"/>
      <c r="G18" s="14"/>
      <c r="M18" s="10" t="s">
        <v>56</v>
      </c>
      <c r="N18" s="10" t="s">
        <v>56</v>
      </c>
    </row>
    <row r="19" spans="1:14" x14ac:dyDescent="0.25">
      <c r="A19" s="3" t="s">
        <v>3</v>
      </c>
      <c r="B19" s="3" t="s">
        <v>78</v>
      </c>
      <c r="C19" s="14">
        <v>5000</v>
      </c>
      <c r="D19" s="14"/>
      <c r="E19" s="14"/>
      <c r="F19" s="14"/>
      <c r="G19" s="14"/>
    </row>
    <row r="20" spans="1:14" x14ac:dyDescent="0.25">
      <c r="A20" s="3" t="s">
        <v>6</v>
      </c>
      <c r="B20" s="3" t="s">
        <v>77</v>
      </c>
      <c r="C20" s="14"/>
      <c r="D20" s="14"/>
      <c r="E20" s="14"/>
      <c r="F20" s="14"/>
      <c r="G20" s="14"/>
    </row>
    <row r="21" spans="1:14" x14ac:dyDescent="0.25">
      <c r="A21" s="4" t="s">
        <v>129</v>
      </c>
      <c r="C21" s="14"/>
      <c r="D21" s="14"/>
      <c r="E21" s="14"/>
      <c r="F21" s="14"/>
      <c r="G21" s="14"/>
      <c r="H21" s="4">
        <v>136</v>
      </c>
      <c r="I21" s="4">
        <v>66</v>
      </c>
      <c r="L21" s="9" t="s">
        <v>298</v>
      </c>
    </row>
    <row r="22" spans="1:14" x14ac:dyDescent="0.25">
      <c r="A22" s="3" t="s">
        <v>4</v>
      </c>
      <c r="B22" s="3" t="s">
        <v>79</v>
      </c>
      <c r="C22" s="14">
        <v>809000</v>
      </c>
      <c r="D22" s="14">
        <v>608501</v>
      </c>
      <c r="E22" s="14">
        <v>800000</v>
      </c>
      <c r="F22" s="48">
        <v>605506</v>
      </c>
      <c r="G22" s="14">
        <v>4000</v>
      </c>
      <c r="M22" s="10" t="s">
        <v>56</v>
      </c>
      <c r="N22" s="10" t="s">
        <v>56</v>
      </c>
    </row>
    <row r="23" spans="1:14" x14ac:dyDescent="0.25">
      <c r="A23" s="3" t="s">
        <v>255</v>
      </c>
      <c r="B23" s="3" t="s">
        <v>79</v>
      </c>
      <c r="C23" s="14">
        <v>35000</v>
      </c>
      <c r="D23" s="14">
        <v>30000</v>
      </c>
      <c r="E23" s="14"/>
      <c r="F23" s="14"/>
      <c r="G23" s="14">
        <v>100</v>
      </c>
      <c r="M23" s="10" t="s">
        <v>56</v>
      </c>
      <c r="N23" s="10" t="s">
        <v>56</v>
      </c>
    </row>
    <row r="24" spans="1:14" x14ac:dyDescent="0.25">
      <c r="A24" s="3" t="s">
        <v>5</v>
      </c>
      <c r="B24" s="3" t="s">
        <v>79</v>
      </c>
      <c r="C24" s="14">
        <v>300000</v>
      </c>
      <c r="D24" s="14">
        <v>280000</v>
      </c>
      <c r="E24" s="14">
        <v>240000</v>
      </c>
      <c r="F24" s="14"/>
      <c r="G24" s="14">
        <v>3000</v>
      </c>
      <c r="L24" s="9" t="s">
        <v>294</v>
      </c>
      <c r="M24" s="10" t="s">
        <v>56</v>
      </c>
      <c r="N24" s="10" t="s">
        <v>56</v>
      </c>
    </row>
    <row r="25" spans="1:14" x14ac:dyDescent="0.25">
      <c r="A25" s="3" t="s">
        <v>94</v>
      </c>
      <c r="B25" s="3" t="s">
        <v>79</v>
      </c>
      <c r="C25" s="14">
        <v>2730</v>
      </c>
      <c r="D25" s="14">
        <v>1730</v>
      </c>
      <c r="E25" s="14"/>
      <c r="F25" s="14"/>
      <c r="G25" s="14"/>
      <c r="M25" s="10" t="s">
        <v>56</v>
      </c>
      <c r="N25" s="10" t="s">
        <v>56</v>
      </c>
    </row>
    <row r="26" spans="1:14" x14ac:dyDescent="0.25">
      <c r="A26" s="3" t="s">
        <v>26</v>
      </c>
      <c r="B26" s="40" t="s">
        <v>79</v>
      </c>
      <c r="C26" s="48">
        <v>2000000</v>
      </c>
      <c r="D26" s="48">
        <v>1550000</v>
      </c>
      <c r="E26" s="48"/>
      <c r="F26" s="48">
        <v>1219000</v>
      </c>
      <c r="G26" s="48"/>
      <c r="M26" s="10" t="s">
        <v>53</v>
      </c>
      <c r="N26" s="10" t="s">
        <v>50</v>
      </c>
    </row>
    <row r="27" spans="1:14" x14ac:dyDescent="0.25">
      <c r="A27" s="3" t="s">
        <v>6</v>
      </c>
      <c r="B27" s="40" t="s">
        <v>79</v>
      </c>
      <c r="C27" s="48">
        <v>145000</v>
      </c>
      <c r="D27" s="48">
        <v>145000</v>
      </c>
      <c r="E27" s="48"/>
      <c r="F27" s="48">
        <v>75639</v>
      </c>
      <c r="G27" s="48"/>
    </row>
    <row r="28" spans="1:14" x14ac:dyDescent="0.25">
      <c r="A28" s="4" t="s">
        <v>7</v>
      </c>
      <c r="C28" s="14"/>
      <c r="D28" s="14"/>
      <c r="E28" s="14"/>
      <c r="F28" s="14"/>
      <c r="G28" s="14"/>
      <c r="H28" s="4">
        <v>33</v>
      </c>
      <c r="I28" s="4">
        <v>88</v>
      </c>
      <c r="L28" s="9" t="s">
        <v>302</v>
      </c>
    </row>
    <row r="29" spans="1:14" x14ac:dyDescent="0.25">
      <c r="A29" s="3" t="s">
        <v>2</v>
      </c>
      <c r="B29" s="3" t="s">
        <v>79</v>
      </c>
      <c r="C29" s="14">
        <v>143858</v>
      </c>
      <c r="D29" s="48">
        <v>147537</v>
      </c>
      <c r="E29" s="14"/>
      <c r="F29" s="48">
        <v>147537</v>
      </c>
      <c r="G29" s="14">
        <v>3500</v>
      </c>
      <c r="M29" s="46" t="s">
        <v>217</v>
      </c>
      <c r="N29" s="10" t="s">
        <v>218</v>
      </c>
    </row>
    <row r="30" spans="1:14" x14ac:dyDescent="0.25">
      <c r="A30" s="3" t="s">
        <v>5</v>
      </c>
      <c r="B30" s="3" t="s">
        <v>79</v>
      </c>
      <c r="C30" s="14">
        <v>110000</v>
      </c>
      <c r="D30" s="14">
        <v>59059</v>
      </c>
      <c r="E30" s="14"/>
      <c r="F30" s="48">
        <v>59059</v>
      </c>
      <c r="G30" s="14">
        <v>500</v>
      </c>
      <c r="L30" s="9" t="s">
        <v>299</v>
      </c>
      <c r="M30" s="10" t="s">
        <v>217</v>
      </c>
      <c r="N30" s="10" t="s">
        <v>218</v>
      </c>
    </row>
    <row r="31" spans="1:14" x14ac:dyDescent="0.25">
      <c r="A31" s="3" t="s">
        <v>94</v>
      </c>
      <c r="B31" s="3" t="s">
        <v>79</v>
      </c>
      <c r="C31" s="14">
        <v>1516</v>
      </c>
      <c r="D31" s="14"/>
      <c r="E31" s="14">
        <v>1500</v>
      </c>
      <c r="F31" s="14">
        <v>1516</v>
      </c>
      <c r="G31" s="14"/>
    </row>
    <row r="32" spans="1:14" x14ac:dyDescent="0.25">
      <c r="A32" s="3" t="s">
        <v>3</v>
      </c>
      <c r="B32" s="3" t="s">
        <v>78</v>
      </c>
      <c r="C32" s="14">
        <v>7655</v>
      </c>
      <c r="D32" s="14">
        <v>3158</v>
      </c>
      <c r="E32" s="14"/>
      <c r="F32" s="14">
        <v>3158</v>
      </c>
      <c r="G32" s="14"/>
      <c r="M32" s="10" t="s">
        <v>51</v>
      </c>
      <c r="N32" s="10" t="s">
        <v>52</v>
      </c>
    </row>
    <row r="33" spans="1:15" x14ac:dyDescent="0.25">
      <c r="A33" s="3" t="s">
        <v>26</v>
      </c>
      <c r="B33" s="3" t="s">
        <v>79</v>
      </c>
      <c r="C33" s="14">
        <v>76546</v>
      </c>
      <c r="D33" s="14">
        <v>76124</v>
      </c>
      <c r="E33" s="14"/>
      <c r="F33" s="14">
        <v>76124</v>
      </c>
      <c r="G33" s="14"/>
      <c r="M33" s="10" t="s">
        <v>55</v>
      </c>
      <c r="N33" s="10" t="s">
        <v>52</v>
      </c>
    </row>
    <row r="34" spans="1:15" x14ac:dyDescent="0.25">
      <c r="A34" s="3" t="s">
        <v>6</v>
      </c>
      <c r="B34" s="3" t="s">
        <v>77</v>
      </c>
      <c r="C34" s="14">
        <v>1368</v>
      </c>
      <c r="D34" s="14">
        <v>1368</v>
      </c>
      <c r="E34" s="14"/>
      <c r="F34" s="14"/>
      <c r="G34" s="14"/>
    </row>
    <row r="35" spans="1:15" s="41" customFormat="1" x14ac:dyDescent="0.25">
      <c r="A35" s="41" t="s">
        <v>9</v>
      </c>
      <c r="C35" s="33"/>
      <c r="D35" s="49"/>
      <c r="E35" s="49"/>
      <c r="F35" s="49"/>
      <c r="G35" s="49"/>
      <c r="H35" s="49"/>
      <c r="I35" s="49"/>
      <c r="L35" s="42"/>
      <c r="M35" s="43"/>
      <c r="N35" s="43"/>
    </row>
    <row r="36" spans="1:15" s="40" customFormat="1" x14ac:dyDescent="0.25">
      <c r="A36" s="40" t="s">
        <v>187</v>
      </c>
      <c r="B36" s="40" t="s">
        <v>79</v>
      </c>
      <c r="C36" s="48">
        <v>240000</v>
      </c>
      <c r="D36" s="48">
        <v>201203</v>
      </c>
      <c r="E36" s="48"/>
      <c r="F36" s="48">
        <v>200231</v>
      </c>
      <c r="G36" s="48">
        <v>1116</v>
      </c>
      <c r="H36" s="40">
        <v>9</v>
      </c>
      <c r="I36" s="40">
        <v>342</v>
      </c>
      <c r="K36" s="40">
        <v>14</v>
      </c>
      <c r="L36" s="45" t="s">
        <v>284</v>
      </c>
      <c r="M36" s="46" t="s">
        <v>56</v>
      </c>
      <c r="N36" s="46" t="s">
        <v>56</v>
      </c>
      <c r="O36" s="40" t="s">
        <v>237</v>
      </c>
    </row>
    <row r="37" spans="1:15" s="40" customFormat="1" x14ac:dyDescent="0.25">
      <c r="A37" s="40" t="s">
        <v>175</v>
      </c>
      <c r="C37" s="48"/>
      <c r="D37" s="50">
        <v>72804</v>
      </c>
      <c r="E37" s="48"/>
      <c r="F37" s="39"/>
      <c r="G37" s="31">
        <v>494</v>
      </c>
      <c r="H37" s="39"/>
      <c r="I37" s="39"/>
      <c r="L37" s="45"/>
      <c r="M37" s="46" t="s">
        <v>56</v>
      </c>
      <c r="N37" s="46" t="s">
        <v>56</v>
      </c>
    </row>
    <row r="38" spans="1:15" s="40" customFormat="1" x14ac:dyDescent="0.25">
      <c r="A38" s="40" t="s">
        <v>176</v>
      </c>
      <c r="C38" s="48"/>
      <c r="D38" s="50">
        <v>56988</v>
      </c>
      <c r="E38" s="48"/>
      <c r="F38" s="39"/>
      <c r="G38" s="31">
        <v>226</v>
      </c>
      <c r="H38" s="39"/>
      <c r="I38" s="39"/>
      <c r="L38" s="45"/>
      <c r="M38" s="46" t="s">
        <v>56</v>
      </c>
      <c r="N38" s="46" t="s">
        <v>56</v>
      </c>
    </row>
    <row r="39" spans="1:15" s="40" customFormat="1" x14ac:dyDescent="0.25">
      <c r="A39" s="40" t="s">
        <v>177</v>
      </c>
      <c r="C39" s="48"/>
      <c r="D39" s="48">
        <v>35420</v>
      </c>
      <c r="E39" s="48"/>
      <c r="F39" s="39"/>
      <c r="G39" s="31">
        <v>314</v>
      </c>
      <c r="H39" s="39"/>
      <c r="I39" s="39"/>
      <c r="L39" s="45"/>
      <c r="M39" s="46" t="s">
        <v>56</v>
      </c>
      <c r="N39" s="46" t="s">
        <v>56</v>
      </c>
    </row>
    <row r="40" spans="1:15" s="40" customFormat="1" x14ac:dyDescent="0.25">
      <c r="A40" s="40" t="s">
        <v>178</v>
      </c>
      <c r="C40" s="48"/>
      <c r="D40" s="48">
        <v>5913</v>
      </c>
      <c r="E40" s="48"/>
      <c r="F40" s="39"/>
      <c r="G40" s="31">
        <v>10</v>
      </c>
      <c r="H40" s="39"/>
      <c r="I40" s="39"/>
      <c r="L40" s="45"/>
      <c r="M40" s="46" t="s">
        <v>56</v>
      </c>
      <c r="N40" s="46" t="s">
        <v>56</v>
      </c>
    </row>
    <row r="41" spans="1:15" s="40" customFormat="1" x14ac:dyDescent="0.25">
      <c r="A41" s="40" t="s">
        <v>179</v>
      </c>
      <c r="C41" s="48"/>
      <c r="D41" s="48">
        <v>6510</v>
      </c>
      <c r="E41" s="48"/>
      <c r="F41" s="39"/>
      <c r="G41" s="31">
        <v>445</v>
      </c>
      <c r="H41" s="39"/>
      <c r="I41" s="39"/>
      <c r="L41" s="45"/>
      <c r="M41" s="46" t="s">
        <v>56</v>
      </c>
      <c r="N41" s="46" t="s">
        <v>56</v>
      </c>
    </row>
    <row r="42" spans="1:15" s="40" customFormat="1" x14ac:dyDescent="0.25">
      <c r="A42" s="40" t="s">
        <v>180</v>
      </c>
      <c r="C42" s="48"/>
      <c r="D42" s="48">
        <v>19495</v>
      </c>
      <c r="E42" s="48"/>
      <c r="F42" s="39"/>
      <c r="G42" s="31">
        <v>18</v>
      </c>
      <c r="H42" s="39"/>
      <c r="I42" s="39"/>
      <c r="L42" s="45"/>
      <c r="M42" s="46" t="s">
        <v>56</v>
      </c>
      <c r="N42" s="46" t="s">
        <v>56</v>
      </c>
    </row>
    <row r="43" spans="1:15" s="40" customFormat="1" x14ac:dyDescent="0.25">
      <c r="A43" s="40" t="s">
        <v>181</v>
      </c>
      <c r="C43" s="48"/>
      <c r="D43" s="48">
        <v>479</v>
      </c>
      <c r="E43" s="48"/>
      <c r="F43" s="39"/>
      <c r="G43" s="31">
        <v>3</v>
      </c>
      <c r="H43" s="39"/>
      <c r="I43" s="39"/>
      <c r="L43" s="45"/>
      <c r="M43" s="46" t="s">
        <v>56</v>
      </c>
      <c r="N43" s="46" t="s">
        <v>56</v>
      </c>
    </row>
    <row r="44" spans="1:15" s="40" customFormat="1" x14ac:dyDescent="0.25">
      <c r="A44" s="40" t="s">
        <v>283</v>
      </c>
      <c r="C44" s="48"/>
      <c r="D44" s="48">
        <v>50</v>
      </c>
      <c r="E44" s="48"/>
      <c r="F44" s="39"/>
      <c r="G44" s="31">
        <v>0</v>
      </c>
      <c r="H44" s="39"/>
      <c r="I44" s="39"/>
      <c r="L44" s="45"/>
      <c r="M44" s="46" t="s">
        <v>56</v>
      </c>
      <c r="N44" s="46" t="s">
        <v>56</v>
      </c>
    </row>
    <row r="45" spans="1:15" s="40" customFormat="1" x14ac:dyDescent="0.25">
      <c r="A45" s="40" t="s">
        <v>182</v>
      </c>
      <c r="C45" s="48"/>
      <c r="D45" s="48">
        <v>16</v>
      </c>
      <c r="E45" s="48"/>
      <c r="F45" s="39"/>
      <c r="G45" s="31">
        <v>0</v>
      </c>
      <c r="H45" s="39"/>
      <c r="I45" s="39"/>
      <c r="L45" s="45"/>
      <c r="M45" s="46" t="s">
        <v>56</v>
      </c>
      <c r="N45" s="46" t="s">
        <v>56</v>
      </c>
    </row>
    <row r="46" spans="1:15" s="40" customFormat="1" x14ac:dyDescent="0.25">
      <c r="A46" s="40" t="s">
        <v>183</v>
      </c>
      <c r="C46" s="48"/>
      <c r="D46" s="48">
        <v>46</v>
      </c>
      <c r="E46" s="48"/>
      <c r="G46" s="31">
        <v>0</v>
      </c>
      <c r="H46" s="39"/>
      <c r="I46" s="39"/>
      <c r="L46" s="45"/>
      <c r="M46" s="46" t="s">
        <v>56</v>
      </c>
      <c r="N46" s="46" t="s">
        <v>56</v>
      </c>
    </row>
    <row r="47" spans="1:15" s="40" customFormat="1" x14ac:dyDescent="0.25">
      <c r="A47" s="40" t="s">
        <v>239</v>
      </c>
      <c r="C47" s="48"/>
      <c r="D47" s="48">
        <v>2</v>
      </c>
      <c r="E47" s="48"/>
      <c r="G47" s="31">
        <v>1</v>
      </c>
      <c r="L47" s="45"/>
      <c r="M47" s="46" t="s">
        <v>56</v>
      </c>
      <c r="N47" s="46" t="s">
        <v>56</v>
      </c>
    </row>
    <row r="48" spans="1:15" s="40" customFormat="1" x14ac:dyDescent="0.25">
      <c r="A48" s="40" t="s">
        <v>184</v>
      </c>
      <c r="C48" s="48"/>
      <c r="D48" s="48">
        <v>1677</v>
      </c>
      <c r="E48" s="48"/>
      <c r="G48" s="31">
        <v>10</v>
      </c>
      <c r="H48" s="39"/>
      <c r="I48" s="39"/>
      <c r="L48" s="45"/>
      <c r="M48" s="46" t="s">
        <v>56</v>
      </c>
      <c r="N48" s="46" t="s">
        <v>56</v>
      </c>
    </row>
    <row r="49" spans="1:26" s="40" customFormat="1" x14ac:dyDescent="0.25">
      <c r="A49" s="40" t="s">
        <v>185</v>
      </c>
      <c r="C49" s="48"/>
      <c r="D49" s="48">
        <v>1803</v>
      </c>
      <c r="E49" s="48"/>
      <c r="G49" s="48"/>
      <c r="H49" s="39"/>
      <c r="I49" s="39"/>
      <c r="L49" s="45"/>
      <c r="M49" s="46" t="s">
        <v>56</v>
      </c>
      <c r="N49" s="46" t="s">
        <v>56</v>
      </c>
    </row>
    <row r="50" spans="1:26" s="40" customFormat="1" x14ac:dyDescent="0.25">
      <c r="A50" s="40" t="s">
        <v>5</v>
      </c>
      <c r="B50" s="40" t="s">
        <v>79</v>
      </c>
      <c r="C50" s="48">
        <v>80000</v>
      </c>
      <c r="D50" s="48">
        <v>5234</v>
      </c>
      <c r="E50" s="48"/>
      <c r="G50" s="48">
        <v>3949</v>
      </c>
      <c r="H50" s="39"/>
      <c r="I50" s="39"/>
      <c r="L50" s="45"/>
      <c r="M50" s="46" t="s">
        <v>56</v>
      </c>
      <c r="N50" s="46" t="s">
        <v>56</v>
      </c>
      <c r="W50" s="40" t="s">
        <v>84</v>
      </c>
    </row>
    <row r="51" spans="1:26" s="40" customFormat="1" x14ac:dyDescent="0.25">
      <c r="A51" s="40" t="s">
        <v>3</v>
      </c>
      <c r="B51" s="40" t="s">
        <v>78</v>
      </c>
      <c r="C51" s="48">
        <v>30000</v>
      </c>
      <c r="D51" s="48"/>
      <c r="E51" s="48"/>
      <c r="F51" s="48"/>
      <c r="G51" s="48"/>
      <c r="L51" s="45"/>
      <c r="M51" s="46"/>
      <c r="N51" s="46"/>
    </row>
    <row r="52" spans="1:26" s="40" customFormat="1" x14ac:dyDescent="0.25">
      <c r="A52" s="40" t="s">
        <v>94</v>
      </c>
      <c r="B52" s="40" t="s">
        <v>79</v>
      </c>
      <c r="C52" s="48">
        <v>1200</v>
      </c>
      <c r="D52" s="48">
        <v>479</v>
      </c>
      <c r="E52" s="48"/>
      <c r="F52" s="48">
        <v>463</v>
      </c>
      <c r="G52" s="48"/>
      <c r="L52" s="45"/>
      <c r="M52" s="46" t="s">
        <v>56</v>
      </c>
      <c r="N52" s="46"/>
    </row>
    <row r="53" spans="1:26" s="40" customFormat="1" x14ac:dyDescent="0.25">
      <c r="A53" s="40" t="s">
        <v>10</v>
      </c>
      <c r="B53" s="40" t="s">
        <v>77</v>
      </c>
      <c r="C53" s="48">
        <v>36180</v>
      </c>
      <c r="D53" s="48">
        <v>36180</v>
      </c>
      <c r="E53" s="48"/>
      <c r="F53" s="48"/>
      <c r="G53" s="48"/>
      <c r="L53" s="45"/>
      <c r="M53" s="46" t="s">
        <v>53</v>
      </c>
      <c r="N53" s="46"/>
    </row>
    <row r="54" spans="1:26" x14ac:dyDescent="0.25">
      <c r="A54" s="3" t="s">
        <v>26</v>
      </c>
      <c r="B54" s="3" t="s">
        <v>79</v>
      </c>
      <c r="C54" s="14">
        <v>45006</v>
      </c>
      <c r="D54" s="14">
        <v>45006</v>
      </c>
      <c r="E54" s="14"/>
      <c r="F54" s="14">
        <v>45006</v>
      </c>
      <c r="G54" s="14"/>
      <c r="M54" s="10" t="s">
        <v>55</v>
      </c>
      <c r="N54" s="10" t="s">
        <v>52</v>
      </c>
    </row>
    <row r="55" spans="1:26" x14ac:dyDescent="0.25">
      <c r="A55" s="3" t="s">
        <v>6</v>
      </c>
      <c r="B55" s="3" t="s">
        <v>77</v>
      </c>
      <c r="C55" s="14"/>
      <c r="D55" s="14">
        <v>0</v>
      </c>
      <c r="E55" s="14"/>
      <c r="F55" s="14"/>
      <c r="G55" s="14"/>
    </row>
    <row r="56" spans="1:26" x14ac:dyDescent="0.25">
      <c r="A56" s="4" t="s">
        <v>11</v>
      </c>
      <c r="C56" s="14"/>
      <c r="D56" s="14"/>
      <c r="E56" s="14"/>
      <c r="F56" s="14"/>
      <c r="G56" s="14"/>
    </row>
    <row r="57" spans="1:26" s="40" customFormat="1" x14ac:dyDescent="0.25">
      <c r="A57" s="40" t="s">
        <v>256</v>
      </c>
      <c r="B57" s="40" t="s">
        <v>78</v>
      </c>
      <c r="C57" s="48">
        <v>10000</v>
      </c>
      <c r="D57" s="48">
        <v>5000</v>
      </c>
      <c r="E57" s="48"/>
      <c r="F57" s="48"/>
      <c r="G57" s="48"/>
      <c r="L57" s="45"/>
      <c r="M57" s="46"/>
      <c r="N57" s="46"/>
    </row>
    <row r="58" spans="1:26" x14ac:dyDescent="0.25">
      <c r="A58" s="40" t="s">
        <v>257</v>
      </c>
      <c r="B58" s="40" t="s">
        <v>78</v>
      </c>
      <c r="C58" s="48">
        <v>2000</v>
      </c>
      <c r="D58" s="48">
        <v>500</v>
      </c>
      <c r="E58" s="48"/>
      <c r="F58" s="48"/>
      <c r="G58" s="48"/>
    </row>
    <row r="59" spans="1:26" x14ac:dyDescent="0.25">
      <c r="A59" s="40" t="s">
        <v>12</v>
      </c>
      <c r="B59" s="40" t="s">
        <v>78</v>
      </c>
      <c r="C59" s="48">
        <v>20000</v>
      </c>
      <c r="D59" s="48">
        <v>3500</v>
      </c>
      <c r="E59" s="48"/>
      <c r="F59" s="48"/>
      <c r="G59" s="48"/>
    </row>
    <row r="60" spans="1:26" x14ac:dyDescent="0.25">
      <c r="A60" s="40" t="s">
        <v>13</v>
      </c>
      <c r="B60" s="40" t="s">
        <v>78</v>
      </c>
      <c r="C60" s="48">
        <v>10000</v>
      </c>
      <c r="D60" s="48">
        <v>200</v>
      </c>
      <c r="E60" s="48"/>
      <c r="F60" s="48"/>
      <c r="G60" s="48"/>
    </row>
    <row r="61" spans="1:26" x14ac:dyDescent="0.25">
      <c r="A61" s="40" t="s">
        <v>14</v>
      </c>
      <c r="B61" s="40" t="s">
        <v>78</v>
      </c>
      <c r="C61" s="48">
        <v>1000</v>
      </c>
      <c r="D61" s="48">
        <v>400</v>
      </c>
      <c r="E61" s="48"/>
      <c r="F61" s="48"/>
      <c r="G61" s="48"/>
    </row>
    <row r="62" spans="1:26" x14ac:dyDescent="0.25">
      <c r="A62" s="4" t="s">
        <v>27</v>
      </c>
      <c r="C62" s="14"/>
      <c r="D62" s="14"/>
      <c r="E62" s="14"/>
      <c r="F62" s="14"/>
      <c r="G62" s="14"/>
    </row>
    <row r="63" spans="1:26" s="40" customFormat="1" x14ac:dyDescent="0.25">
      <c r="A63" s="40" t="s">
        <v>85</v>
      </c>
      <c r="B63" s="40" t="s">
        <v>79</v>
      </c>
      <c r="C63" s="48">
        <v>9718</v>
      </c>
      <c r="D63" s="48">
        <v>32760</v>
      </c>
      <c r="E63" s="48">
        <v>2296</v>
      </c>
      <c r="F63" s="48" t="s">
        <v>225</v>
      </c>
      <c r="G63" s="48"/>
      <c r="J63" s="48"/>
      <c r="L63" s="45"/>
      <c r="M63" s="46" t="s">
        <v>221</v>
      </c>
      <c r="N63" s="46" t="s">
        <v>250</v>
      </c>
      <c r="O63" s="40" t="s">
        <v>133</v>
      </c>
      <c r="P63" s="40" t="s">
        <v>251</v>
      </c>
      <c r="R63" s="40" t="s">
        <v>252</v>
      </c>
      <c r="S63" s="40" t="s">
        <v>223</v>
      </c>
      <c r="T63" s="40" t="s">
        <v>191</v>
      </c>
      <c r="U63" s="40" t="s">
        <v>252</v>
      </c>
      <c r="X63" s="40" t="s">
        <v>253</v>
      </c>
      <c r="Z63" s="40" t="s">
        <v>254</v>
      </c>
    </row>
    <row r="64" spans="1:26" x14ac:dyDescent="0.25">
      <c r="A64" s="3" t="s">
        <v>15</v>
      </c>
      <c r="B64" s="3" t="s">
        <v>77</v>
      </c>
      <c r="C64" s="14">
        <v>10000</v>
      </c>
      <c r="D64" s="14"/>
      <c r="E64" s="14"/>
      <c r="F64" s="14"/>
      <c r="G64" s="14"/>
    </row>
    <row r="65" spans="1:24" x14ac:dyDescent="0.25">
      <c r="C65" s="14"/>
      <c r="D65" s="14"/>
      <c r="E65" s="14"/>
      <c r="F65" s="14"/>
      <c r="G65" s="14"/>
    </row>
    <row r="66" spans="1:24" x14ac:dyDescent="0.25">
      <c r="C66" s="14"/>
      <c r="D66" s="14"/>
      <c r="E66" s="14"/>
      <c r="F66" s="14"/>
      <c r="G66" s="14"/>
    </row>
    <row r="67" spans="1:24" ht="15.75" x14ac:dyDescent="0.25">
      <c r="A67" s="17" t="s">
        <v>167</v>
      </c>
      <c r="C67" s="14"/>
      <c r="D67" s="14"/>
      <c r="E67" s="14"/>
      <c r="F67" s="14"/>
      <c r="G67" s="14"/>
    </row>
    <row r="68" spans="1:24" x14ac:dyDescent="0.25">
      <c r="A68" s="4" t="s">
        <v>220</v>
      </c>
      <c r="B68" s="61"/>
      <c r="C68" s="60"/>
      <c r="D68" s="60"/>
      <c r="E68" s="60"/>
      <c r="F68" s="60"/>
      <c r="G68" s="60"/>
      <c r="H68" s="57"/>
      <c r="I68" s="57">
        <v>1300</v>
      </c>
      <c r="J68" s="57"/>
      <c r="K68" s="57" t="s">
        <v>301</v>
      </c>
      <c r="X68" s="3" t="s">
        <v>300</v>
      </c>
    </row>
    <row r="69" spans="1:24" x14ac:dyDescent="0.25">
      <c r="A69" s="3" t="s">
        <v>112</v>
      </c>
      <c r="B69" s="57" t="s">
        <v>79</v>
      </c>
      <c r="C69" s="59">
        <v>604428</v>
      </c>
      <c r="D69" s="60">
        <v>135331</v>
      </c>
      <c r="E69" s="58"/>
      <c r="F69" s="60"/>
      <c r="G69" s="60">
        <v>20</v>
      </c>
      <c r="H69" s="57"/>
      <c r="I69" s="57"/>
      <c r="J69" s="57"/>
      <c r="K69" s="57"/>
      <c r="M69" s="10" t="s">
        <v>56</v>
      </c>
      <c r="X69" s="40" t="s">
        <v>300</v>
      </c>
    </row>
    <row r="70" spans="1:24" x14ac:dyDescent="0.25">
      <c r="A70" s="3" t="s">
        <v>113</v>
      </c>
      <c r="B70" s="61"/>
      <c r="C70" s="59">
        <v>20000</v>
      </c>
      <c r="D70" s="60"/>
      <c r="E70" s="58"/>
      <c r="F70" s="60"/>
      <c r="G70" s="60"/>
      <c r="H70" s="57"/>
      <c r="I70" s="57"/>
      <c r="J70" s="57"/>
      <c r="K70" s="57"/>
      <c r="M70" s="10" t="s">
        <v>56</v>
      </c>
      <c r="X70" s="40" t="s">
        <v>300</v>
      </c>
    </row>
    <row r="71" spans="1:24" x14ac:dyDescent="0.25">
      <c r="A71" s="3" t="s">
        <v>114</v>
      </c>
      <c r="B71" s="57" t="s">
        <v>79</v>
      </c>
      <c r="C71" s="59">
        <v>76339</v>
      </c>
      <c r="D71" s="60">
        <v>51953</v>
      </c>
      <c r="E71" s="58"/>
      <c r="F71" s="60"/>
      <c r="G71" s="59">
        <v>1000</v>
      </c>
      <c r="H71" s="57"/>
      <c r="I71" s="57"/>
      <c r="J71" s="57"/>
      <c r="K71" s="57"/>
      <c r="M71" s="10" t="s">
        <v>56</v>
      </c>
      <c r="X71" s="40" t="s">
        <v>300</v>
      </c>
    </row>
    <row r="72" spans="1:24" x14ac:dyDescent="0.25">
      <c r="A72" s="3" t="s">
        <v>115</v>
      </c>
      <c r="B72" s="61"/>
      <c r="C72" s="59">
        <v>436000</v>
      </c>
      <c r="D72" s="60"/>
      <c r="E72" s="58"/>
      <c r="F72" s="60"/>
      <c r="G72" s="60">
        <v>4000</v>
      </c>
      <c r="H72" s="57"/>
      <c r="I72" s="57"/>
      <c r="J72" s="57"/>
      <c r="K72" s="57"/>
      <c r="M72" s="10" t="s">
        <v>56</v>
      </c>
      <c r="X72" s="40" t="s">
        <v>300</v>
      </c>
    </row>
    <row r="73" spans="1:24" x14ac:dyDescent="0.25">
      <c r="A73" s="3" t="s">
        <v>116</v>
      </c>
      <c r="B73" s="57" t="s">
        <v>79</v>
      </c>
      <c r="C73" s="59">
        <v>204944</v>
      </c>
      <c r="D73" s="60">
        <v>68131</v>
      </c>
      <c r="E73" s="58"/>
      <c r="F73" s="60"/>
      <c r="G73" s="59">
        <v>1283</v>
      </c>
      <c r="H73" s="57"/>
      <c r="I73" s="57"/>
      <c r="J73" s="57"/>
      <c r="K73" s="57"/>
      <c r="M73" s="10" t="s">
        <v>56</v>
      </c>
      <c r="X73" s="40" t="s">
        <v>300</v>
      </c>
    </row>
    <row r="74" spans="1:24" x14ac:dyDescent="0.25">
      <c r="A74" s="3" t="s">
        <v>117</v>
      </c>
      <c r="B74" s="61"/>
      <c r="C74" s="59">
        <v>15000</v>
      </c>
      <c r="D74" s="60"/>
      <c r="E74" s="58"/>
      <c r="F74" s="60"/>
      <c r="G74" s="60"/>
      <c r="H74" s="57"/>
      <c r="I74" s="57"/>
      <c r="J74" s="57"/>
      <c r="K74" s="57"/>
      <c r="M74" s="10" t="s">
        <v>56</v>
      </c>
      <c r="X74" s="40" t="s">
        <v>300</v>
      </c>
    </row>
    <row r="75" spans="1:24" x14ac:dyDescent="0.25">
      <c r="A75" s="3" t="s">
        <v>118</v>
      </c>
      <c r="B75" s="57" t="s">
        <v>79</v>
      </c>
      <c r="C75" s="59">
        <v>479565</v>
      </c>
      <c r="D75" s="60">
        <v>144553</v>
      </c>
      <c r="E75" s="58"/>
      <c r="F75" s="60"/>
      <c r="G75" s="59">
        <v>100996</v>
      </c>
      <c r="H75" s="57"/>
      <c r="I75" s="57"/>
      <c r="J75" s="57"/>
      <c r="K75" s="57"/>
      <c r="M75" s="10" t="s">
        <v>56</v>
      </c>
      <c r="X75" s="40" t="s">
        <v>300</v>
      </c>
    </row>
    <row r="76" spans="1:24" x14ac:dyDescent="0.25">
      <c r="A76" s="3" t="s">
        <v>119</v>
      </c>
      <c r="B76" s="61"/>
      <c r="C76" s="59">
        <v>20000</v>
      </c>
      <c r="D76" s="60"/>
      <c r="E76" s="58"/>
      <c r="F76" s="60"/>
      <c r="G76" s="60"/>
      <c r="H76" s="57"/>
      <c r="I76" s="57"/>
      <c r="J76" s="57"/>
      <c r="K76" s="57"/>
      <c r="M76" s="10" t="s">
        <v>56</v>
      </c>
      <c r="X76" s="40" t="s">
        <v>300</v>
      </c>
    </row>
    <row r="77" spans="1:24" x14ac:dyDescent="0.25">
      <c r="A77" s="3" t="s">
        <v>120</v>
      </c>
      <c r="B77" s="57" t="s">
        <v>79</v>
      </c>
      <c r="C77" s="59">
        <v>64115</v>
      </c>
      <c r="D77" s="60">
        <v>31896</v>
      </c>
      <c r="E77" s="58"/>
      <c r="F77" s="60"/>
      <c r="G77" s="59">
        <v>6370</v>
      </c>
      <c r="H77" s="57"/>
      <c r="I77" s="57"/>
      <c r="J77" s="57"/>
      <c r="K77" s="57"/>
      <c r="M77" s="10" t="s">
        <v>56</v>
      </c>
      <c r="X77" s="40" t="s">
        <v>300</v>
      </c>
    </row>
    <row r="78" spans="1:24" x14ac:dyDescent="0.25">
      <c r="A78" s="3" t="s">
        <v>121</v>
      </c>
      <c r="B78" s="61"/>
      <c r="C78" s="59">
        <v>405800</v>
      </c>
      <c r="D78" s="60"/>
      <c r="E78" s="60"/>
      <c r="F78" s="60"/>
      <c r="G78" s="60"/>
      <c r="H78" s="57"/>
      <c r="I78" s="57"/>
      <c r="J78" s="57"/>
      <c r="K78" s="57"/>
      <c r="M78" s="10" t="s">
        <v>56</v>
      </c>
      <c r="X78" s="40" t="s">
        <v>300</v>
      </c>
    </row>
    <row r="79" spans="1:24" x14ac:dyDescent="0.25">
      <c r="A79" s="3" t="s">
        <v>94</v>
      </c>
      <c r="B79" s="61"/>
      <c r="C79" s="59">
        <v>1098</v>
      </c>
      <c r="D79" s="59">
        <v>1098</v>
      </c>
      <c r="E79" s="60">
        <v>1098</v>
      </c>
      <c r="F79" s="60"/>
      <c r="G79" s="60"/>
      <c r="H79" s="57"/>
      <c r="I79" s="57"/>
      <c r="J79" s="57"/>
      <c r="K79" s="57"/>
      <c r="M79" s="10" t="s">
        <v>57</v>
      </c>
    </row>
    <row r="80" spans="1:24" x14ac:dyDescent="0.25">
      <c r="A80" s="4" t="s">
        <v>16</v>
      </c>
      <c r="C80" s="14"/>
      <c r="D80" s="14"/>
      <c r="E80" s="14"/>
      <c r="F80" s="14"/>
      <c r="G80" s="14"/>
    </row>
    <row r="81" spans="1:26" x14ac:dyDescent="0.25">
      <c r="A81" s="34" t="s">
        <v>17</v>
      </c>
      <c r="B81" s="34" t="s">
        <v>77</v>
      </c>
      <c r="C81" s="36">
        <v>36953</v>
      </c>
      <c r="D81" s="37">
        <v>2660</v>
      </c>
      <c r="E81" s="34">
        <v>0</v>
      </c>
      <c r="F81" s="34">
        <v>0</v>
      </c>
      <c r="G81" s="34"/>
      <c r="H81" s="34"/>
      <c r="I81" s="34"/>
      <c r="J81" s="34"/>
      <c r="K81" s="34"/>
      <c r="L81" s="34"/>
      <c r="M81" s="34" t="s">
        <v>240</v>
      </c>
      <c r="N81" s="34" t="s">
        <v>204</v>
      </c>
      <c r="O81" s="35" t="s">
        <v>237</v>
      </c>
      <c r="P81" s="35" t="s">
        <v>238</v>
      </c>
      <c r="Q81" s="34" t="s">
        <v>206</v>
      </c>
      <c r="R81" s="34" t="s">
        <v>207</v>
      </c>
      <c r="S81" s="34"/>
      <c r="T81" s="34" t="s">
        <v>208</v>
      </c>
      <c r="U81" s="34" t="s">
        <v>209</v>
      </c>
      <c r="V81" s="34"/>
      <c r="W81" s="34" t="s">
        <v>241</v>
      </c>
      <c r="X81" s="34" t="s">
        <v>223</v>
      </c>
      <c r="Y81" s="34" t="s">
        <v>204</v>
      </c>
      <c r="Z81" s="34">
        <v>0</v>
      </c>
    </row>
    <row r="82" spans="1:26" x14ac:dyDescent="0.25">
      <c r="A82" s="34" t="s">
        <v>126</v>
      </c>
      <c r="B82" s="34" t="s">
        <v>77</v>
      </c>
      <c r="C82" s="34">
        <v>169</v>
      </c>
      <c r="D82" s="34">
        <v>0</v>
      </c>
      <c r="E82" s="34">
        <v>0</v>
      </c>
      <c r="F82" s="34">
        <v>0</v>
      </c>
      <c r="G82" s="34"/>
      <c r="H82" s="34"/>
      <c r="I82" s="34"/>
      <c r="J82" s="34"/>
      <c r="K82" s="34"/>
      <c r="L82" s="34"/>
      <c r="M82" s="34" t="s">
        <v>240</v>
      </c>
      <c r="N82" s="34" t="s">
        <v>204</v>
      </c>
      <c r="O82" s="34" t="s">
        <v>133</v>
      </c>
      <c r="P82" s="34" t="s">
        <v>134</v>
      </c>
      <c r="Q82" s="34" t="s">
        <v>210</v>
      </c>
      <c r="R82" s="34" t="s">
        <v>207</v>
      </c>
      <c r="S82" s="34"/>
      <c r="T82" s="34" t="s">
        <v>208</v>
      </c>
      <c r="U82" s="34" t="s">
        <v>208</v>
      </c>
      <c r="V82" s="34"/>
      <c r="W82" s="34" t="s">
        <v>241</v>
      </c>
      <c r="X82" s="34" t="s">
        <v>223</v>
      </c>
      <c r="Y82" s="34" t="s">
        <v>204</v>
      </c>
      <c r="Z82" s="34">
        <v>0</v>
      </c>
    </row>
    <row r="83" spans="1:26" x14ac:dyDescent="0.25">
      <c r="A83" s="34" t="s">
        <v>18</v>
      </c>
      <c r="B83" s="34" t="s">
        <v>79</v>
      </c>
      <c r="C83" s="37">
        <v>8713</v>
      </c>
      <c r="D83" s="37">
        <v>5866</v>
      </c>
      <c r="E83" s="34">
        <v>0</v>
      </c>
      <c r="F83" s="34">
        <v>0</v>
      </c>
      <c r="G83" s="34"/>
      <c r="H83" s="34"/>
      <c r="I83" s="34"/>
      <c r="J83" s="34"/>
      <c r="K83" s="34"/>
      <c r="L83" s="34"/>
      <c r="M83" s="34" t="s">
        <v>240</v>
      </c>
      <c r="N83" s="34" t="s">
        <v>205</v>
      </c>
      <c r="O83" s="35" t="s">
        <v>237</v>
      </c>
      <c r="P83" s="35" t="s">
        <v>238</v>
      </c>
      <c r="Q83" s="34" t="s">
        <v>206</v>
      </c>
      <c r="R83" s="34" t="s">
        <v>207</v>
      </c>
      <c r="S83" s="34"/>
      <c r="T83" s="34" t="s">
        <v>208</v>
      </c>
      <c r="U83" s="34" t="s">
        <v>208</v>
      </c>
      <c r="V83" s="34"/>
      <c r="W83" s="34" t="s">
        <v>242</v>
      </c>
      <c r="X83" s="34" t="s">
        <v>211</v>
      </c>
      <c r="Y83" s="34" t="s">
        <v>204</v>
      </c>
      <c r="Z83" s="34">
        <v>1</v>
      </c>
    </row>
    <row r="84" spans="1:26" x14ac:dyDescent="0.25">
      <c r="A84" s="34" t="s">
        <v>127</v>
      </c>
      <c r="B84" s="34" t="s">
        <v>79</v>
      </c>
      <c r="C84" s="34">
        <v>76</v>
      </c>
      <c r="D84" s="34">
        <v>70</v>
      </c>
      <c r="E84" s="34">
        <v>0</v>
      </c>
      <c r="F84" s="34">
        <v>0</v>
      </c>
      <c r="G84" s="34"/>
      <c r="H84" s="34"/>
      <c r="I84" s="34"/>
      <c r="J84" s="34"/>
      <c r="K84" s="34"/>
      <c r="L84" s="34"/>
      <c r="M84" s="34" t="s">
        <v>240</v>
      </c>
      <c r="N84" s="34" t="s">
        <v>205</v>
      </c>
      <c r="O84" s="34" t="s">
        <v>133</v>
      </c>
      <c r="P84" s="34" t="s">
        <v>134</v>
      </c>
      <c r="Q84" s="34" t="s">
        <v>210</v>
      </c>
      <c r="R84" s="34" t="s">
        <v>207</v>
      </c>
      <c r="S84" s="34"/>
      <c r="T84" s="34" t="s">
        <v>207</v>
      </c>
      <c r="U84" s="34" t="s">
        <v>207</v>
      </c>
      <c r="V84" s="34"/>
      <c r="W84" s="34" t="s">
        <v>241</v>
      </c>
      <c r="X84" s="34" t="s">
        <v>211</v>
      </c>
      <c r="Y84" s="34" t="s">
        <v>204</v>
      </c>
      <c r="Z84" s="34">
        <v>1</v>
      </c>
    </row>
    <row r="85" spans="1:26" x14ac:dyDescent="0.25">
      <c r="A85" s="22" t="s">
        <v>19</v>
      </c>
      <c r="B85" s="22" t="s">
        <v>77</v>
      </c>
      <c r="C85" s="21">
        <v>66000</v>
      </c>
      <c r="D85" s="21">
        <v>28100</v>
      </c>
      <c r="E85" s="21">
        <v>409</v>
      </c>
      <c r="F85" s="21"/>
      <c r="G85" s="21"/>
      <c r="H85" s="22"/>
      <c r="I85" s="22"/>
      <c r="J85" s="22"/>
      <c r="K85" s="22"/>
      <c r="L85" s="19"/>
      <c r="M85" s="18" t="s">
        <v>57</v>
      </c>
      <c r="N85" s="18" t="s">
        <v>196</v>
      </c>
      <c r="O85" s="22" t="s">
        <v>237</v>
      </c>
      <c r="P85" s="22"/>
      <c r="Q85" s="22"/>
      <c r="R85" s="22"/>
      <c r="S85" s="22"/>
      <c r="T85" s="22"/>
      <c r="U85" s="22"/>
      <c r="V85" s="22"/>
      <c r="W85" s="22"/>
      <c r="X85" s="22" t="s">
        <v>236</v>
      </c>
      <c r="Y85" s="22" t="s">
        <v>196</v>
      </c>
      <c r="Z85" s="22">
        <v>3</v>
      </c>
    </row>
    <row r="86" spans="1:26" x14ac:dyDescent="0.25">
      <c r="A86" s="22" t="s">
        <v>128</v>
      </c>
      <c r="B86" s="22"/>
      <c r="C86" s="21">
        <v>1784</v>
      </c>
      <c r="D86" s="21">
        <v>1784</v>
      </c>
      <c r="E86" s="21"/>
      <c r="F86" s="21"/>
      <c r="G86" s="21"/>
      <c r="H86" s="22"/>
      <c r="I86" s="22"/>
      <c r="J86" s="22"/>
      <c r="K86" s="22"/>
      <c r="L86" s="19"/>
      <c r="M86" s="18" t="s">
        <v>57</v>
      </c>
      <c r="N86" s="18" t="s">
        <v>196</v>
      </c>
      <c r="O86" s="22" t="s">
        <v>133</v>
      </c>
      <c r="P86" s="22"/>
      <c r="Q86" s="22"/>
      <c r="R86" s="22"/>
      <c r="S86" s="22"/>
      <c r="T86" s="22"/>
      <c r="U86" s="22"/>
      <c r="V86" s="22"/>
      <c r="W86" s="22"/>
      <c r="X86" s="22" t="s">
        <v>236</v>
      </c>
      <c r="Y86" s="22"/>
      <c r="Z86" s="22"/>
    </row>
    <row r="87" spans="1:26" x14ac:dyDescent="0.25">
      <c r="A87" s="4" t="s">
        <v>20</v>
      </c>
      <c r="C87" s="14"/>
      <c r="D87" s="14"/>
      <c r="E87" s="14"/>
      <c r="F87" s="14"/>
      <c r="G87" s="14"/>
    </row>
    <row r="88" spans="1:26" s="40" customFormat="1" x14ac:dyDescent="0.25">
      <c r="A88" s="40" t="s">
        <v>21</v>
      </c>
      <c r="B88" s="40" t="s">
        <v>77</v>
      </c>
      <c r="C88" s="48">
        <v>9865</v>
      </c>
      <c r="D88" s="48">
        <v>9865</v>
      </c>
      <c r="E88" s="48">
        <v>505</v>
      </c>
      <c r="F88" s="48">
        <v>9865</v>
      </c>
      <c r="G88" s="48"/>
      <c r="L88" s="45"/>
      <c r="M88" s="46" t="s">
        <v>57</v>
      </c>
      <c r="N88" s="46" t="s">
        <v>152</v>
      </c>
      <c r="O88" s="40" t="s">
        <v>133</v>
      </c>
      <c r="P88" s="40" t="s">
        <v>134</v>
      </c>
      <c r="Q88" s="40" t="s">
        <v>153</v>
      </c>
      <c r="R88" s="23" t="s">
        <v>207</v>
      </c>
      <c r="S88" s="23" t="s">
        <v>191</v>
      </c>
      <c r="T88" s="40" t="s">
        <v>191</v>
      </c>
      <c r="U88" s="40" t="s">
        <v>207</v>
      </c>
      <c r="V88" s="39"/>
      <c r="W88" s="40" t="s">
        <v>243</v>
      </c>
      <c r="X88" s="40" t="s">
        <v>212</v>
      </c>
      <c r="Y88" s="40" t="s">
        <v>204</v>
      </c>
      <c r="Z88" s="40">
        <v>1</v>
      </c>
    </row>
    <row r="89" spans="1:26" s="40" customFormat="1" x14ac:dyDescent="0.25">
      <c r="A89" s="40" t="s">
        <v>22</v>
      </c>
      <c r="B89" s="40" t="s">
        <v>79</v>
      </c>
      <c r="C89" s="48">
        <v>220000</v>
      </c>
      <c r="D89" s="48">
        <v>119232</v>
      </c>
      <c r="E89" s="48"/>
      <c r="F89" s="48"/>
      <c r="G89" s="48"/>
      <c r="I89" s="40">
        <v>200</v>
      </c>
      <c r="L89" s="45" t="s">
        <v>282</v>
      </c>
      <c r="M89" s="46" t="s">
        <v>58</v>
      </c>
      <c r="N89" s="46" t="s">
        <v>132</v>
      </c>
      <c r="O89" s="40" t="s">
        <v>133</v>
      </c>
      <c r="P89" s="40" t="s">
        <v>134</v>
      </c>
      <c r="Q89" s="40" t="s">
        <v>135</v>
      </c>
      <c r="R89" s="23"/>
      <c r="S89" s="23"/>
      <c r="T89" s="40" t="s">
        <v>192</v>
      </c>
      <c r="U89" s="40" t="s">
        <v>191</v>
      </c>
      <c r="V89" s="39"/>
      <c r="W89" s="40" t="s">
        <v>194</v>
      </c>
      <c r="X89" s="40" t="s">
        <v>201</v>
      </c>
      <c r="Y89" s="40" t="s">
        <v>214</v>
      </c>
    </row>
    <row r="90" spans="1:26" s="40" customFormat="1" x14ac:dyDescent="0.25">
      <c r="A90" s="40" t="s">
        <v>123</v>
      </c>
      <c r="B90" s="40" t="s">
        <v>77</v>
      </c>
      <c r="C90" s="48">
        <v>112</v>
      </c>
      <c r="D90" s="48">
        <v>112</v>
      </c>
      <c r="E90" s="48">
        <v>112</v>
      </c>
      <c r="F90" s="48"/>
      <c r="G90" s="48"/>
      <c r="L90" s="45"/>
      <c r="M90" s="46" t="s">
        <v>57</v>
      </c>
      <c r="N90" s="46" t="s">
        <v>152</v>
      </c>
      <c r="O90" s="40" t="s">
        <v>133</v>
      </c>
      <c r="P90" s="40" t="s">
        <v>134</v>
      </c>
      <c r="Q90" s="40" t="s">
        <v>153</v>
      </c>
      <c r="R90" s="40" t="s">
        <v>207</v>
      </c>
      <c r="S90" s="39"/>
      <c r="T90" s="40" t="s">
        <v>207</v>
      </c>
      <c r="U90" s="40" t="s">
        <v>207</v>
      </c>
      <c r="V90" s="39"/>
      <c r="W90" s="39"/>
      <c r="X90" s="40" t="s">
        <v>212</v>
      </c>
      <c r="Y90" s="40" t="s">
        <v>204</v>
      </c>
      <c r="Z90" s="40">
        <v>0</v>
      </c>
    </row>
    <row r="91" spans="1:26" s="40" customFormat="1" x14ac:dyDescent="0.25">
      <c r="A91" s="40" t="s">
        <v>202</v>
      </c>
      <c r="B91" s="40" t="s">
        <v>77</v>
      </c>
      <c r="C91" s="48">
        <v>3096</v>
      </c>
      <c r="D91" s="48">
        <v>3096</v>
      </c>
      <c r="E91" s="48">
        <v>20</v>
      </c>
      <c r="F91" s="48">
        <v>3096</v>
      </c>
      <c r="G91" s="48"/>
      <c r="L91" s="45"/>
      <c r="M91" s="46" t="s">
        <v>57</v>
      </c>
      <c r="N91" s="46" t="s">
        <v>152</v>
      </c>
      <c r="O91" s="40" t="s">
        <v>133</v>
      </c>
      <c r="P91" s="40" t="s">
        <v>134</v>
      </c>
      <c r="Q91" s="40" t="s">
        <v>153</v>
      </c>
      <c r="R91" s="40" t="s">
        <v>207</v>
      </c>
      <c r="S91" s="39"/>
      <c r="T91" s="40" t="s">
        <v>208</v>
      </c>
      <c r="U91" s="40" t="s">
        <v>207</v>
      </c>
      <c r="V91" s="39"/>
      <c r="W91" s="40" t="s">
        <v>244</v>
      </c>
      <c r="X91" s="40" t="s">
        <v>212</v>
      </c>
      <c r="Y91" s="40" t="s">
        <v>204</v>
      </c>
      <c r="Z91" s="40">
        <v>0</v>
      </c>
    </row>
    <row r="92" spans="1:26" s="40" customFormat="1" x14ac:dyDescent="0.25">
      <c r="A92" s="40" t="s">
        <v>203</v>
      </c>
      <c r="B92" s="40" t="s">
        <v>77</v>
      </c>
      <c r="C92" s="48">
        <v>11</v>
      </c>
      <c r="D92" s="48">
        <v>11</v>
      </c>
      <c r="E92" s="48">
        <v>11</v>
      </c>
      <c r="F92" s="48"/>
      <c r="G92" s="48"/>
      <c r="L92" s="45"/>
      <c r="M92" s="46" t="s">
        <v>57</v>
      </c>
      <c r="N92" s="46" t="s">
        <v>152</v>
      </c>
      <c r="O92" s="40" t="s">
        <v>133</v>
      </c>
      <c r="P92" s="40" t="s">
        <v>134</v>
      </c>
      <c r="Q92" s="40" t="s">
        <v>153</v>
      </c>
      <c r="R92" s="40" t="s">
        <v>207</v>
      </c>
      <c r="S92" s="39"/>
      <c r="T92" s="40" t="s">
        <v>207</v>
      </c>
      <c r="U92" s="40" t="s">
        <v>207</v>
      </c>
      <c r="V92" s="39"/>
      <c r="W92" s="39"/>
      <c r="X92" s="40" t="s">
        <v>212</v>
      </c>
      <c r="Y92" s="40" t="s">
        <v>204</v>
      </c>
      <c r="Z92" s="40">
        <v>0</v>
      </c>
    </row>
    <row r="93" spans="1:26" s="51" customFormat="1" x14ac:dyDescent="0.25">
      <c r="A93" s="51" t="s">
        <v>277</v>
      </c>
      <c r="B93" s="40" t="s">
        <v>79</v>
      </c>
      <c r="C93" s="52">
        <f t="shared" ref="C93" si="0">SUM(C94:C98)</f>
        <v>47376</v>
      </c>
      <c r="D93" s="52">
        <f>SUM(D94:D98)</f>
        <v>46292</v>
      </c>
      <c r="E93" s="52">
        <f t="shared" ref="E93:F93" si="1">SUM(E94:E98)</f>
        <v>14423</v>
      </c>
      <c r="F93" s="52">
        <f t="shared" si="1"/>
        <v>44525</v>
      </c>
      <c r="G93" s="53">
        <v>234</v>
      </c>
      <c r="I93" s="51">
        <v>3</v>
      </c>
      <c r="L93" s="54"/>
      <c r="M93" s="55" t="s">
        <v>54</v>
      </c>
      <c r="N93" s="55" t="s">
        <v>144</v>
      </c>
      <c r="O93" s="51" t="s">
        <v>237</v>
      </c>
      <c r="P93" s="51" t="s">
        <v>156</v>
      </c>
      <c r="Q93" s="51" t="s">
        <v>213</v>
      </c>
      <c r="R93" s="51" t="s">
        <v>245</v>
      </c>
      <c r="S93" s="51" t="s">
        <v>274</v>
      </c>
      <c r="T93" s="51" t="s">
        <v>191</v>
      </c>
      <c r="U93" s="51" t="s">
        <v>192</v>
      </c>
      <c r="V93" s="51">
        <v>0</v>
      </c>
      <c r="W93" s="54" t="s">
        <v>195</v>
      </c>
      <c r="X93" s="51" t="s">
        <v>215</v>
      </c>
      <c r="Y93" s="51" t="s">
        <v>273</v>
      </c>
      <c r="Z93" s="51">
        <v>6</v>
      </c>
    </row>
    <row r="94" spans="1:26" s="51" customFormat="1" x14ac:dyDescent="0.25">
      <c r="A94" s="51" t="s">
        <v>278</v>
      </c>
      <c r="B94" s="40" t="s">
        <v>79</v>
      </c>
      <c r="C94" s="53">
        <v>23900</v>
      </c>
      <c r="D94" s="53">
        <v>23900</v>
      </c>
      <c r="E94" s="53">
        <v>11397</v>
      </c>
      <c r="F94" s="53">
        <v>23900</v>
      </c>
      <c r="G94" s="53">
        <v>19</v>
      </c>
      <c r="I94" s="51">
        <v>1</v>
      </c>
      <c r="K94" s="51">
        <v>32</v>
      </c>
      <c r="L94" s="54"/>
      <c r="M94" s="55" t="s">
        <v>54</v>
      </c>
      <c r="N94" s="55" t="s">
        <v>144</v>
      </c>
      <c r="O94" s="51" t="s">
        <v>237</v>
      </c>
      <c r="P94" s="51" t="s">
        <v>156</v>
      </c>
      <c r="Q94" s="51" t="s">
        <v>266</v>
      </c>
      <c r="R94" s="51" t="s">
        <v>207</v>
      </c>
      <c r="S94" s="51" t="s">
        <v>274</v>
      </c>
      <c r="T94" s="51" t="s">
        <v>191</v>
      </c>
      <c r="U94" s="51" t="s">
        <v>192</v>
      </c>
      <c r="V94" s="51">
        <v>0</v>
      </c>
      <c r="W94" s="51" t="s">
        <v>263</v>
      </c>
      <c r="X94" s="51" t="s">
        <v>215</v>
      </c>
      <c r="Y94" s="51" t="s">
        <v>273</v>
      </c>
      <c r="Z94" s="51">
        <v>1</v>
      </c>
    </row>
    <row r="95" spans="1:26" s="51" customFormat="1" x14ac:dyDescent="0.25">
      <c r="A95" s="51" t="s">
        <v>125</v>
      </c>
      <c r="B95" s="51" t="s">
        <v>79</v>
      </c>
      <c r="C95" s="52">
        <v>500</v>
      </c>
      <c r="D95" s="53">
        <v>17</v>
      </c>
      <c r="E95" s="53">
        <v>11</v>
      </c>
      <c r="F95" s="53">
        <v>17</v>
      </c>
      <c r="G95" s="53">
        <v>0</v>
      </c>
      <c r="I95" s="51">
        <v>1</v>
      </c>
      <c r="L95" s="54"/>
      <c r="M95" s="55" t="s">
        <v>54</v>
      </c>
      <c r="N95" s="55" t="s">
        <v>144</v>
      </c>
      <c r="O95" s="51" t="s">
        <v>237</v>
      </c>
      <c r="P95" s="51" t="s">
        <v>156</v>
      </c>
      <c r="Q95" s="51" t="s">
        <v>154</v>
      </c>
      <c r="R95" s="51" t="s">
        <v>207</v>
      </c>
      <c r="S95" s="51" t="s">
        <v>191</v>
      </c>
      <c r="T95" s="51" t="s">
        <v>193</v>
      </c>
      <c r="U95" s="51" t="s">
        <v>193</v>
      </c>
      <c r="V95" s="51">
        <v>0</v>
      </c>
      <c r="X95" s="51" t="s">
        <v>215</v>
      </c>
      <c r="Y95" s="51" t="s">
        <v>273</v>
      </c>
      <c r="Z95" s="51">
        <v>0</v>
      </c>
    </row>
    <row r="96" spans="1:26" s="51" customFormat="1" x14ac:dyDescent="0.25">
      <c r="A96" s="51" t="s">
        <v>28</v>
      </c>
      <c r="B96" s="40" t="s">
        <v>79</v>
      </c>
      <c r="C96" s="52">
        <v>10000</v>
      </c>
      <c r="D96" s="53">
        <v>9776</v>
      </c>
      <c r="E96" s="53">
        <v>843</v>
      </c>
      <c r="F96" s="53">
        <v>9776</v>
      </c>
      <c r="G96" s="53">
        <v>0</v>
      </c>
      <c r="I96" s="51">
        <v>1</v>
      </c>
      <c r="L96" s="54"/>
      <c r="M96" s="55" t="s">
        <v>54</v>
      </c>
      <c r="N96" s="55" t="s">
        <v>144</v>
      </c>
      <c r="O96" s="51" t="s">
        <v>133</v>
      </c>
      <c r="P96" s="51" t="s">
        <v>134</v>
      </c>
      <c r="Q96" s="51" t="s">
        <v>267</v>
      </c>
      <c r="R96" s="51" t="s">
        <v>207</v>
      </c>
      <c r="S96" s="51" t="s">
        <v>191</v>
      </c>
      <c r="T96" s="51" t="s">
        <v>191</v>
      </c>
      <c r="U96" s="51" t="s">
        <v>192</v>
      </c>
      <c r="V96" s="51">
        <v>0</v>
      </c>
      <c r="X96" s="51" t="s">
        <v>215</v>
      </c>
      <c r="Y96" s="51" t="s">
        <v>273</v>
      </c>
      <c r="Z96" s="51">
        <v>0</v>
      </c>
    </row>
    <row r="97" spans="1:26" s="51" customFormat="1" x14ac:dyDescent="0.25">
      <c r="A97" s="51" t="s">
        <v>29</v>
      </c>
      <c r="B97" s="40" t="s">
        <v>79</v>
      </c>
      <c r="C97" s="53">
        <v>11976</v>
      </c>
      <c r="D97" s="53">
        <v>11976</v>
      </c>
      <c r="E97" s="53">
        <v>1939</v>
      </c>
      <c r="F97" s="53">
        <v>10209</v>
      </c>
      <c r="G97" s="53">
        <v>255</v>
      </c>
      <c r="I97" s="51">
        <v>1</v>
      </c>
      <c r="L97" s="54"/>
      <c r="M97" s="55" t="s">
        <v>54</v>
      </c>
      <c r="N97" s="55" t="s">
        <v>144</v>
      </c>
      <c r="O97" s="51" t="s">
        <v>133</v>
      </c>
      <c r="P97" s="51" t="s">
        <v>134</v>
      </c>
      <c r="Q97" s="51" t="s">
        <v>155</v>
      </c>
      <c r="R97" s="51" t="s">
        <v>207</v>
      </c>
      <c r="S97" s="51" t="s">
        <v>191</v>
      </c>
      <c r="T97" s="51" t="s">
        <v>192</v>
      </c>
      <c r="U97" s="51" t="s">
        <v>192</v>
      </c>
      <c r="V97" s="51">
        <v>0</v>
      </c>
      <c r="X97" s="51" t="s">
        <v>215</v>
      </c>
      <c r="Y97" s="51" t="s">
        <v>273</v>
      </c>
      <c r="Z97" s="51">
        <v>5</v>
      </c>
    </row>
    <row r="98" spans="1:26" s="51" customFormat="1" x14ac:dyDescent="0.25">
      <c r="A98" s="51" t="s">
        <v>30</v>
      </c>
      <c r="B98" s="51" t="s">
        <v>79</v>
      </c>
      <c r="C98" s="52">
        <v>1000</v>
      </c>
      <c r="D98" s="53">
        <v>623</v>
      </c>
      <c r="E98" s="53">
        <v>233</v>
      </c>
      <c r="F98" s="53">
        <v>623</v>
      </c>
      <c r="G98" s="53">
        <v>0</v>
      </c>
      <c r="I98" s="51">
        <v>0</v>
      </c>
      <c r="L98" s="54"/>
      <c r="M98" s="55" t="s">
        <v>54</v>
      </c>
      <c r="N98" s="55" t="s">
        <v>144</v>
      </c>
      <c r="O98" s="51" t="s">
        <v>133</v>
      </c>
      <c r="P98" s="51" t="s">
        <v>134</v>
      </c>
      <c r="Q98" s="51" t="s">
        <v>268</v>
      </c>
      <c r="R98" s="51" t="s">
        <v>208</v>
      </c>
      <c r="S98" s="51" t="s">
        <v>191</v>
      </c>
      <c r="T98" s="51" t="s">
        <v>193</v>
      </c>
      <c r="U98" s="51" t="s">
        <v>193</v>
      </c>
      <c r="V98" s="51">
        <v>0</v>
      </c>
      <c r="W98" s="54"/>
      <c r="X98" s="51" t="s">
        <v>215</v>
      </c>
      <c r="Y98" s="51" t="s">
        <v>273</v>
      </c>
      <c r="Z98" s="51">
        <v>0</v>
      </c>
    </row>
    <row r="99" spans="1:26" s="51" customFormat="1" x14ac:dyDescent="0.25">
      <c r="A99" s="51" t="s">
        <v>122</v>
      </c>
      <c r="B99" s="40" t="s">
        <v>79</v>
      </c>
      <c r="C99" s="53">
        <v>18</v>
      </c>
      <c r="D99" s="53">
        <v>18</v>
      </c>
      <c r="E99" s="53">
        <v>18</v>
      </c>
      <c r="F99" s="53">
        <v>18</v>
      </c>
      <c r="G99" s="53">
        <v>0</v>
      </c>
      <c r="I99" s="51">
        <v>0</v>
      </c>
      <c r="L99" s="54"/>
      <c r="M99" s="55" t="s">
        <v>54</v>
      </c>
      <c r="N99" s="55" t="s">
        <v>144</v>
      </c>
      <c r="O99" s="51" t="s">
        <v>133</v>
      </c>
      <c r="P99" s="51" t="s">
        <v>134</v>
      </c>
      <c r="Q99" s="51" t="s">
        <v>270</v>
      </c>
      <c r="R99" s="51" t="s">
        <v>207</v>
      </c>
      <c r="S99" s="51" t="s">
        <v>192</v>
      </c>
      <c r="T99" s="51" t="s">
        <v>193</v>
      </c>
      <c r="U99" s="51" t="s">
        <v>193</v>
      </c>
      <c r="V99" s="51">
        <v>0</v>
      </c>
      <c r="W99" s="54" t="s">
        <v>246</v>
      </c>
      <c r="X99" s="51" t="s">
        <v>215</v>
      </c>
      <c r="Y99" s="51" t="s">
        <v>273</v>
      </c>
      <c r="Z99" s="51">
        <v>0</v>
      </c>
    </row>
    <row r="100" spans="1:26" s="51" customFormat="1" x14ac:dyDescent="0.25">
      <c r="A100" s="51" t="s">
        <v>279</v>
      </c>
      <c r="B100" s="40" t="s">
        <v>79</v>
      </c>
      <c r="C100" s="52">
        <f>SUM(C101:C103)</f>
        <v>31022</v>
      </c>
      <c r="D100" s="52">
        <f t="shared" ref="D100:F100" si="2">SUM(D101:D103)</f>
        <v>31022</v>
      </c>
      <c r="E100" s="52">
        <f t="shared" si="2"/>
        <v>209</v>
      </c>
      <c r="F100" s="52">
        <f t="shared" si="2"/>
        <v>26542</v>
      </c>
      <c r="G100" s="53">
        <v>202</v>
      </c>
      <c r="I100" s="51">
        <v>4</v>
      </c>
      <c r="L100" s="54"/>
      <c r="M100" s="55" t="s">
        <v>54</v>
      </c>
      <c r="N100" s="55" t="s">
        <v>144</v>
      </c>
      <c r="O100" s="51" t="s">
        <v>237</v>
      </c>
      <c r="P100" s="51" t="s">
        <v>156</v>
      </c>
      <c r="Q100" s="51" t="s">
        <v>247</v>
      </c>
      <c r="R100" s="51" t="s">
        <v>245</v>
      </c>
      <c r="S100" s="51" t="s">
        <v>191</v>
      </c>
      <c r="T100" s="51" t="s">
        <v>191</v>
      </c>
      <c r="U100" s="51" t="s">
        <v>192</v>
      </c>
      <c r="V100" s="51">
        <v>0</v>
      </c>
      <c r="W100" s="51" t="s">
        <v>265</v>
      </c>
      <c r="X100" s="51" t="s">
        <v>215</v>
      </c>
      <c r="Y100" s="51" t="s">
        <v>216</v>
      </c>
      <c r="Z100" s="51">
        <v>2</v>
      </c>
    </row>
    <row r="101" spans="1:26" s="51" customFormat="1" x14ac:dyDescent="0.25">
      <c r="A101" s="51" t="s">
        <v>260</v>
      </c>
      <c r="B101" s="51" t="s">
        <v>79</v>
      </c>
      <c r="C101" s="52">
        <v>4251</v>
      </c>
      <c r="D101" s="52">
        <v>4251</v>
      </c>
      <c r="E101" s="53">
        <v>127</v>
      </c>
      <c r="F101" s="53">
        <v>3660</v>
      </c>
      <c r="G101" s="53"/>
      <c r="I101" s="51">
        <v>3</v>
      </c>
      <c r="K101" s="51">
        <v>1</v>
      </c>
      <c r="L101" s="54"/>
      <c r="M101" s="55" t="s">
        <v>54</v>
      </c>
      <c r="N101" s="55" t="s">
        <v>144</v>
      </c>
      <c r="O101" s="51" t="s">
        <v>237</v>
      </c>
      <c r="P101" s="51" t="s">
        <v>156</v>
      </c>
      <c r="Q101" s="51" t="s">
        <v>247</v>
      </c>
      <c r="R101" s="51" t="s">
        <v>207</v>
      </c>
      <c r="S101" s="51" t="s">
        <v>191</v>
      </c>
      <c r="T101" s="51" t="s">
        <v>192</v>
      </c>
      <c r="U101" s="51" t="s">
        <v>192</v>
      </c>
      <c r="V101" s="51">
        <v>0</v>
      </c>
      <c r="X101" s="51" t="s">
        <v>215</v>
      </c>
      <c r="Y101" s="51" t="s">
        <v>216</v>
      </c>
      <c r="Z101" s="51">
        <v>1</v>
      </c>
    </row>
    <row r="102" spans="1:26" s="51" customFormat="1" x14ac:dyDescent="0.25">
      <c r="A102" s="51" t="s">
        <v>261</v>
      </c>
      <c r="B102" s="51" t="s">
        <v>79</v>
      </c>
      <c r="C102" s="52">
        <v>12484</v>
      </c>
      <c r="D102" s="52">
        <v>12484</v>
      </c>
      <c r="E102" s="53">
        <v>77</v>
      </c>
      <c r="F102" s="53">
        <v>8749</v>
      </c>
      <c r="G102" s="53"/>
      <c r="I102" s="51">
        <v>2</v>
      </c>
      <c r="K102" s="51">
        <v>20</v>
      </c>
      <c r="L102" s="54"/>
      <c r="M102" s="55" t="s">
        <v>54</v>
      </c>
      <c r="N102" s="55" t="s">
        <v>144</v>
      </c>
      <c r="O102" s="51" t="s">
        <v>237</v>
      </c>
      <c r="P102" s="51" t="s">
        <v>156</v>
      </c>
      <c r="Q102" s="51" t="s">
        <v>247</v>
      </c>
      <c r="R102" s="51" t="s">
        <v>207</v>
      </c>
      <c r="S102" s="51" t="s">
        <v>191</v>
      </c>
      <c r="T102" s="51" t="s">
        <v>193</v>
      </c>
      <c r="U102" s="51" t="s">
        <v>193</v>
      </c>
      <c r="V102" s="51">
        <v>0</v>
      </c>
      <c r="X102" s="51" t="s">
        <v>215</v>
      </c>
      <c r="Y102" s="51" t="s">
        <v>216</v>
      </c>
      <c r="Z102" s="51">
        <v>1</v>
      </c>
    </row>
    <row r="103" spans="1:26" s="51" customFormat="1" x14ac:dyDescent="0.25">
      <c r="A103" s="51" t="s">
        <v>262</v>
      </c>
      <c r="B103" s="51" t="s">
        <v>79</v>
      </c>
      <c r="C103" s="52">
        <v>14287</v>
      </c>
      <c r="D103" s="52">
        <v>14287</v>
      </c>
      <c r="E103" s="53">
        <v>5</v>
      </c>
      <c r="F103" s="53">
        <v>14133</v>
      </c>
      <c r="G103" s="53"/>
      <c r="I103" s="51">
        <v>0</v>
      </c>
      <c r="L103" s="54"/>
      <c r="M103" s="55" t="s">
        <v>54</v>
      </c>
      <c r="N103" s="55" t="s">
        <v>144</v>
      </c>
      <c r="O103" s="51" t="s">
        <v>133</v>
      </c>
      <c r="P103" s="51" t="s">
        <v>134</v>
      </c>
      <c r="Q103" s="51" t="s">
        <v>269</v>
      </c>
      <c r="R103" s="51" t="s">
        <v>208</v>
      </c>
      <c r="S103" s="51" t="s">
        <v>191</v>
      </c>
      <c r="T103" s="51" t="s">
        <v>193</v>
      </c>
      <c r="U103" s="51" t="s">
        <v>193</v>
      </c>
      <c r="V103" s="51">
        <v>0</v>
      </c>
      <c r="X103" s="51" t="s">
        <v>215</v>
      </c>
      <c r="Y103" s="51" t="s">
        <v>216</v>
      </c>
      <c r="Z103" s="51">
        <v>0</v>
      </c>
    </row>
    <row r="104" spans="1:26" s="51" customFormat="1" x14ac:dyDescent="0.25">
      <c r="A104" s="51" t="s">
        <v>124</v>
      </c>
      <c r="B104" s="51" t="s">
        <v>79</v>
      </c>
      <c r="C104" s="52">
        <v>60</v>
      </c>
      <c r="D104" s="53">
        <v>60</v>
      </c>
      <c r="E104" s="53">
        <v>56</v>
      </c>
      <c r="F104" s="53">
        <v>53</v>
      </c>
      <c r="G104" s="53">
        <v>3</v>
      </c>
      <c r="I104" s="51">
        <v>0</v>
      </c>
      <c r="L104" s="54"/>
      <c r="M104" s="55" t="s">
        <v>54</v>
      </c>
      <c r="N104" s="55" t="s">
        <v>144</v>
      </c>
      <c r="O104" s="51" t="s">
        <v>226</v>
      </c>
      <c r="P104" s="51" t="s">
        <v>156</v>
      </c>
      <c r="Q104" s="54" t="s">
        <v>271</v>
      </c>
      <c r="R104" s="51" t="s">
        <v>207</v>
      </c>
      <c r="S104" s="51" t="s">
        <v>191</v>
      </c>
      <c r="T104" s="51" t="s">
        <v>193</v>
      </c>
      <c r="U104" s="51" t="s">
        <v>193</v>
      </c>
      <c r="V104" s="51">
        <v>0</v>
      </c>
      <c r="W104" s="51" t="s">
        <v>264</v>
      </c>
      <c r="X104" s="51" t="s">
        <v>215</v>
      </c>
      <c r="Y104" s="51" t="s">
        <v>216</v>
      </c>
      <c r="Z104" s="51">
        <v>0</v>
      </c>
    </row>
    <row r="105" spans="1:26" s="40" customFormat="1" x14ac:dyDescent="0.25">
      <c r="A105" s="41" t="s">
        <v>23</v>
      </c>
      <c r="C105" s="48"/>
      <c r="D105" s="48"/>
      <c r="E105" s="48"/>
      <c r="F105" s="48"/>
      <c r="G105" s="48"/>
      <c r="L105" s="45"/>
      <c r="M105" s="46"/>
      <c r="N105" s="46"/>
    </row>
    <row r="106" spans="1:26" s="40" customFormat="1" x14ac:dyDescent="0.25">
      <c r="A106" s="40" t="s">
        <v>24</v>
      </c>
      <c r="B106" s="40" t="s">
        <v>77</v>
      </c>
      <c r="C106" s="20">
        <v>2100</v>
      </c>
      <c r="D106" s="20"/>
      <c r="E106" s="20"/>
      <c r="F106" s="20"/>
      <c r="G106" s="20"/>
      <c r="L106" s="45"/>
      <c r="M106" s="46"/>
      <c r="N106" s="46"/>
    </row>
    <row r="107" spans="1:26" s="51" customFormat="1" x14ac:dyDescent="0.25">
      <c r="A107" s="51" t="s">
        <v>280</v>
      </c>
      <c r="B107" s="51" t="s">
        <v>79</v>
      </c>
      <c r="C107" s="53">
        <f>C108+C116</f>
        <v>161991</v>
      </c>
      <c r="D107" s="53">
        <f>D108+D116</f>
        <v>161991</v>
      </c>
      <c r="E107" s="53">
        <f>E108+E116</f>
        <v>12267</v>
      </c>
      <c r="F107" s="53">
        <f>F108+F116</f>
        <v>150439</v>
      </c>
      <c r="G107" s="53">
        <v>5809</v>
      </c>
      <c r="I107" s="51">
        <v>16</v>
      </c>
      <c r="L107" s="54"/>
      <c r="M107" s="55" t="s">
        <v>54</v>
      </c>
      <c r="N107" s="55" t="s">
        <v>144</v>
      </c>
      <c r="O107" s="51" t="s">
        <v>133</v>
      </c>
      <c r="P107" s="51" t="s">
        <v>134</v>
      </c>
      <c r="W107" s="54" t="s">
        <v>248</v>
      </c>
      <c r="Z107" s="51">
        <v>4</v>
      </c>
    </row>
    <row r="108" spans="1:26" s="51" customFormat="1" x14ac:dyDescent="0.25">
      <c r="A108" s="51" t="s">
        <v>281</v>
      </c>
      <c r="B108" s="40" t="s">
        <v>79</v>
      </c>
      <c r="C108" s="53">
        <f>SUM(C109:C113)</f>
        <v>72981</v>
      </c>
      <c r="D108" s="53">
        <f t="shared" ref="D108:F108" si="3">SUM(D109:D113)</f>
        <v>72981</v>
      </c>
      <c r="E108" s="53">
        <f t="shared" si="3"/>
        <v>8664</v>
      </c>
      <c r="F108" s="53">
        <f t="shared" si="3"/>
        <v>68089</v>
      </c>
      <c r="G108" s="53">
        <v>-5301</v>
      </c>
      <c r="H108" s="52"/>
      <c r="I108" s="51">
        <v>14</v>
      </c>
      <c r="L108" s="54"/>
      <c r="M108" s="55" t="s">
        <v>54</v>
      </c>
      <c r="N108" s="55" t="s">
        <v>144</v>
      </c>
      <c r="O108" s="51" t="s">
        <v>133</v>
      </c>
      <c r="P108" s="51" t="s">
        <v>134</v>
      </c>
      <c r="Q108" s="51" t="s">
        <v>145</v>
      </c>
      <c r="R108" s="51" t="s">
        <v>207</v>
      </c>
      <c r="S108" s="51" t="s">
        <v>191</v>
      </c>
      <c r="T108" s="51" t="s">
        <v>249</v>
      </c>
      <c r="U108" s="51" t="s">
        <v>191</v>
      </c>
      <c r="V108" s="52">
        <v>0</v>
      </c>
      <c r="W108" s="54" t="s">
        <v>157</v>
      </c>
      <c r="X108" s="51" t="s">
        <v>201</v>
      </c>
      <c r="Y108" s="51" t="s">
        <v>144</v>
      </c>
      <c r="Z108" s="51">
        <v>3</v>
      </c>
    </row>
    <row r="109" spans="1:26" s="51" customFormat="1" x14ac:dyDescent="0.25">
      <c r="A109" s="51" t="s">
        <v>136</v>
      </c>
      <c r="B109" s="40" t="s">
        <v>79</v>
      </c>
      <c r="C109" s="53">
        <v>62202</v>
      </c>
      <c r="D109" s="53">
        <v>62202</v>
      </c>
      <c r="E109" s="53">
        <v>6387</v>
      </c>
      <c r="F109" s="53">
        <v>57957</v>
      </c>
      <c r="G109" s="53">
        <v>1769</v>
      </c>
      <c r="H109" s="52"/>
      <c r="I109" s="51">
        <v>8</v>
      </c>
      <c r="L109" s="54"/>
      <c r="M109" s="55" t="s">
        <v>54</v>
      </c>
      <c r="N109" s="55" t="s">
        <v>144</v>
      </c>
      <c r="O109" s="51" t="s">
        <v>133</v>
      </c>
      <c r="P109" s="51" t="s">
        <v>134</v>
      </c>
      <c r="Q109" s="51" t="s">
        <v>145</v>
      </c>
      <c r="R109" s="51" t="s">
        <v>207</v>
      </c>
      <c r="S109" s="51" t="s">
        <v>191</v>
      </c>
      <c r="T109" s="51" t="s">
        <v>249</v>
      </c>
      <c r="U109" s="51" t="s">
        <v>190</v>
      </c>
      <c r="V109" s="52">
        <v>0</v>
      </c>
      <c r="X109" s="51" t="s">
        <v>201</v>
      </c>
      <c r="Y109" s="51" t="s">
        <v>144</v>
      </c>
      <c r="Z109" s="51">
        <v>2</v>
      </c>
    </row>
    <row r="110" spans="1:26" s="51" customFormat="1" x14ac:dyDescent="0.25">
      <c r="A110" s="51" t="s">
        <v>137</v>
      </c>
      <c r="B110" s="40" t="s">
        <v>79</v>
      </c>
      <c r="C110" s="53">
        <v>7913</v>
      </c>
      <c r="D110" s="53">
        <v>7913</v>
      </c>
      <c r="E110" s="53">
        <v>1661</v>
      </c>
      <c r="F110" s="53">
        <v>7897</v>
      </c>
      <c r="G110" s="53">
        <v>811</v>
      </c>
      <c r="H110" s="52"/>
      <c r="I110" s="52">
        <v>2</v>
      </c>
      <c r="L110" s="54"/>
      <c r="M110" s="55" t="s">
        <v>54</v>
      </c>
      <c r="N110" s="55" t="s">
        <v>144</v>
      </c>
      <c r="O110" s="51" t="s">
        <v>133</v>
      </c>
      <c r="P110" s="51" t="s">
        <v>134</v>
      </c>
      <c r="Q110" s="51" t="s">
        <v>145</v>
      </c>
      <c r="R110" s="51" t="s">
        <v>207</v>
      </c>
      <c r="S110" s="51" t="s">
        <v>191</v>
      </c>
      <c r="T110" s="51" t="s">
        <v>192</v>
      </c>
      <c r="U110" s="51" t="s">
        <v>192</v>
      </c>
      <c r="V110" s="52">
        <v>0</v>
      </c>
      <c r="W110" s="51" t="s">
        <v>275</v>
      </c>
      <c r="X110" s="51" t="s">
        <v>201</v>
      </c>
      <c r="Y110" s="51" t="s">
        <v>144</v>
      </c>
      <c r="Z110" s="51">
        <v>0</v>
      </c>
    </row>
    <row r="111" spans="1:26" s="51" customFormat="1" x14ac:dyDescent="0.25">
      <c r="A111" s="51" t="s">
        <v>138</v>
      </c>
      <c r="B111" s="40" t="s">
        <v>79</v>
      </c>
      <c r="C111" s="53">
        <v>924</v>
      </c>
      <c r="D111" s="53">
        <v>924</v>
      </c>
      <c r="E111" s="53">
        <v>355</v>
      </c>
      <c r="F111" s="53">
        <v>924</v>
      </c>
      <c r="G111" s="53">
        <v>6</v>
      </c>
      <c r="H111" s="52"/>
      <c r="I111" s="51">
        <v>0</v>
      </c>
      <c r="L111" s="54"/>
      <c r="M111" s="55" t="s">
        <v>54</v>
      </c>
      <c r="N111" s="55" t="s">
        <v>144</v>
      </c>
      <c r="O111" s="51" t="s">
        <v>133</v>
      </c>
      <c r="P111" s="51" t="s">
        <v>134</v>
      </c>
      <c r="Q111" s="51" t="s">
        <v>145</v>
      </c>
      <c r="R111" s="51" t="s">
        <v>207</v>
      </c>
      <c r="S111" s="51" t="s">
        <v>191</v>
      </c>
      <c r="T111" s="51" t="s">
        <v>192</v>
      </c>
      <c r="U111" s="51" t="s">
        <v>192</v>
      </c>
      <c r="V111" s="52">
        <v>0</v>
      </c>
      <c r="X111" s="51" t="s">
        <v>201</v>
      </c>
      <c r="Y111" s="51" t="s">
        <v>144</v>
      </c>
      <c r="Z111" s="51">
        <v>0</v>
      </c>
    </row>
    <row r="112" spans="1:26" s="51" customFormat="1" x14ac:dyDescent="0.25">
      <c r="A112" s="51" t="s">
        <v>139</v>
      </c>
      <c r="B112" s="40" t="s">
        <v>79</v>
      </c>
      <c r="C112" s="53">
        <v>1353</v>
      </c>
      <c r="D112" s="53">
        <v>1353</v>
      </c>
      <c r="E112" s="53">
        <v>189</v>
      </c>
      <c r="F112" s="53">
        <v>953</v>
      </c>
      <c r="G112" s="53">
        <v>437</v>
      </c>
      <c r="H112" s="52"/>
      <c r="I112" s="51">
        <v>4</v>
      </c>
      <c r="L112" s="54"/>
      <c r="M112" s="55" t="s">
        <v>54</v>
      </c>
      <c r="N112" s="55" t="s">
        <v>144</v>
      </c>
      <c r="O112" s="51" t="s">
        <v>133</v>
      </c>
      <c r="P112" s="51" t="s">
        <v>134</v>
      </c>
      <c r="Q112" s="51" t="s">
        <v>145</v>
      </c>
      <c r="R112" s="51" t="s">
        <v>207</v>
      </c>
      <c r="S112" s="51" t="s">
        <v>191</v>
      </c>
      <c r="T112" s="51" t="s">
        <v>192</v>
      </c>
      <c r="U112" s="51" t="s">
        <v>192</v>
      </c>
      <c r="V112" s="52">
        <v>0</v>
      </c>
      <c r="X112" s="51" t="s">
        <v>201</v>
      </c>
      <c r="Y112" s="51" t="s">
        <v>144</v>
      </c>
      <c r="Z112" s="51">
        <v>1</v>
      </c>
    </row>
    <row r="113" spans="1:26" s="51" customFormat="1" x14ac:dyDescent="0.25">
      <c r="A113" s="51" t="s">
        <v>140</v>
      </c>
      <c r="B113" s="40" t="s">
        <v>79</v>
      </c>
      <c r="C113" s="53">
        <v>589</v>
      </c>
      <c r="D113" s="53">
        <v>589</v>
      </c>
      <c r="E113" s="53">
        <v>72</v>
      </c>
      <c r="F113" s="53">
        <v>358</v>
      </c>
      <c r="G113" s="53">
        <v>38</v>
      </c>
      <c r="H113" s="52"/>
      <c r="I113" s="52">
        <v>0</v>
      </c>
      <c r="L113" s="54"/>
      <c r="M113" s="55" t="s">
        <v>54</v>
      </c>
      <c r="N113" s="55" t="s">
        <v>144</v>
      </c>
      <c r="O113" s="51" t="s">
        <v>133</v>
      </c>
      <c r="P113" s="51" t="s">
        <v>134</v>
      </c>
      <c r="Q113" s="51" t="s">
        <v>145</v>
      </c>
      <c r="R113" s="51" t="s">
        <v>207</v>
      </c>
      <c r="S113" s="51" t="s">
        <v>191</v>
      </c>
      <c r="T113" s="51" t="s">
        <v>191</v>
      </c>
      <c r="U113" s="51" t="s">
        <v>191</v>
      </c>
      <c r="V113" s="52">
        <v>0</v>
      </c>
      <c r="X113" s="51" t="s">
        <v>201</v>
      </c>
      <c r="Y113" s="51" t="s">
        <v>144</v>
      </c>
      <c r="Z113" s="51">
        <v>0</v>
      </c>
    </row>
    <row r="114" spans="1:26" s="51" customFormat="1" x14ac:dyDescent="0.25">
      <c r="A114" s="51" t="s">
        <v>188</v>
      </c>
      <c r="B114" s="40" t="s">
        <v>79</v>
      </c>
      <c r="C114" s="53">
        <v>9</v>
      </c>
      <c r="D114" s="53">
        <v>9</v>
      </c>
      <c r="E114" s="52">
        <v>0</v>
      </c>
      <c r="F114" s="53">
        <v>9</v>
      </c>
      <c r="G114" s="53">
        <v>0</v>
      </c>
      <c r="H114" s="52"/>
      <c r="I114" s="52">
        <v>0</v>
      </c>
      <c r="L114" s="54"/>
      <c r="M114" s="55" t="s">
        <v>54</v>
      </c>
      <c r="N114" s="55" t="s">
        <v>144</v>
      </c>
      <c r="O114" s="51" t="s">
        <v>133</v>
      </c>
      <c r="P114" s="51" t="s">
        <v>134</v>
      </c>
      <c r="Q114" s="51" t="s">
        <v>145</v>
      </c>
      <c r="R114" s="51" t="s">
        <v>207</v>
      </c>
      <c r="S114" s="51" t="s">
        <v>191</v>
      </c>
      <c r="T114" s="51" t="s">
        <v>193</v>
      </c>
      <c r="U114" s="51" t="s">
        <v>193</v>
      </c>
      <c r="V114" s="52">
        <v>0</v>
      </c>
      <c r="X114" s="51" t="s">
        <v>201</v>
      </c>
      <c r="Y114" s="51" t="s">
        <v>144</v>
      </c>
      <c r="Z114" s="51">
        <v>0</v>
      </c>
    </row>
    <row r="115" spans="1:26" s="51" customFormat="1" x14ac:dyDescent="0.25">
      <c r="A115" s="51" t="s">
        <v>189</v>
      </c>
      <c r="B115" s="40" t="s">
        <v>79</v>
      </c>
      <c r="C115" s="52">
        <v>34</v>
      </c>
      <c r="D115" s="52">
        <v>34</v>
      </c>
      <c r="E115" s="52">
        <v>0</v>
      </c>
      <c r="F115" s="52">
        <v>34</v>
      </c>
      <c r="G115" s="53">
        <v>0</v>
      </c>
      <c r="H115" s="52"/>
      <c r="I115" s="52">
        <v>0</v>
      </c>
      <c r="L115" s="54"/>
      <c r="M115" s="55" t="s">
        <v>54</v>
      </c>
      <c r="N115" s="55" t="s">
        <v>144</v>
      </c>
      <c r="O115" s="51" t="s">
        <v>133</v>
      </c>
      <c r="P115" s="51" t="s">
        <v>134</v>
      </c>
      <c r="Q115" s="51" t="s">
        <v>145</v>
      </c>
      <c r="R115" s="51" t="s">
        <v>207</v>
      </c>
      <c r="S115" s="51" t="s">
        <v>191</v>
      </c>
      <c r="T115" s="51" t="s">
        <v>193</v>
      </c>
      <c r="U115" s="51" t="s">
        <v>193</v>
      </c>
      <c r="V115" s="52">
        <v>0</v>
      </c>
      <c r="X115" s="51" t="s">
        <v>201</v>
      </c>
      <c r="Y115" s="51" t="s">
        <v>144</v>
      </c>
      <c r="Z115" s="51">
        <v>0</v>
      </c>
    </row>
    <row r="116" spans="1:26" s="51" customFormat="1" x14ac:dyDescent="0.25">
      <c r="A116" s="51" t="s">
        <v>276</v>
      </c>
      <c r="B116" s="40" t="s">
        <v>79</v>
      </c>
      <c r="C116" s="53">
        <f>SUM(C117:C119)</f>
        <v>89010</v>
      </c>
      <c r="D116" s="53">
        <f>SUM(D117:D119)</f>
        <v>89010</v>
      </c>
      <c r="E116" s="53">
        <f>SUM(E117:E119)</f>
        <v>3603</v>
      </c>
      <c r="F116" s="53">
        <f>SUM(F117:F119)</f>
        <v>82350</v>
      </c>
      <c r="G116" s="53">
        <v>11110</v>
      </c>
      <c r="H116" s="52"/>
      <c r="I116" s="51">
        <v>2</v>
      </c>
      <c r="L116" s="54"/>
      <c r="M116" s="55" t="s">
        <v>54</v>
      </c>
      <c r="N116" s="55" t="s">
        <v>144</v>
      </c>
      <c r="O116" s="51" t="s">
        <v>133</v>
      </c>
      <c r="P116" s="51" t="s">
        <v>134</v>
      </c>
      <c r="Q116" s="51" t="s">
        <v>145</v>
      </c>
      <c r="R116" s="51" t="s">
        <v>272</v>
      </c>
      <c r="S116" s="51" t="s">
        <v>191</v>
      </c>
      <c r="T116" s="51" t="s">
        <v>249</v>
      </c>
      <c r="U116" s="51" t="s">
        <v>190</v>
      </c>
      <c r="V116" s="52">
        <v>0</v>
      </c>
      <c r="W116" s="54" t="s">
        <v>158</v>
      </c>
      <c r="X116" s="51" t="s">
        <v>201</v>
      </c>
      <c r="Y116" s="51" t="s">
        <v>144</v>
      </c>
      <c r="Z116" s="51">
        <v>1</v>
      </c>
    </row>
    <row r="117" spans="1:26" s="51" customFormat="1" x14ac:dyDescent="0.25">
      <c r="A117" s="51" t="s">
        <v>141</v>
      </c>
      <c r="B117" s="40" t="s">
        <v>79</v>
      </c>
      <c r="C117" s="53">
        <v>15080</v>
      </c>
      <c r="D117" s="53">
        <v>15080</v>
      </c>
      <c r="E117" s="52">
        <v>0</v>
      </c>
      <c r="F117" s="53">
        <v>14998</v>
      </c>
      <c r="G117" s="53">
        <v>4726</v>
      </c>
      <c r="H117" s="52"/>
      <c r="I117" s="52">
        <v>0</v>
      </c>
      <c r="L117" s="54"/>
      <c r="M117" s="55" t="s">
        <v>54</v>
      </c>
      <c r="N117" s="55" t="s">
        <v>144</v>
      </c>
      <c r="O117" s="51" t="s">
        <v>133</v>
      </c>
      <c r="P117" s="51" t="s">
        <v>134</v>
      </c>
      <c r="Q117" s="51" t="s">
        <v>145</v>
      </c>
      <c r="R117" s="51" t="s">
        <v>207</v>
      </c>
      <c r="S117" s="51" t="s">
        <v>191</v>
      </c>
      <c r="T117" s="51" t="s">
        <v>192</v>
      </c>
      <c r="U117" s="51" t="s">
        <v>192</v>
      </c>
      <c r="V117" s="52">
        <v>0</v>
      </c>
      <c r="X117" s="51" t="s">
        <v>201</v>
      </c>
      <c r="Y117" s="51" t="s">
        <v>144</v>
      </c>
      <c r="Z117" s="51">
        <v>1</v>
      </c>
    </row>
    <row r="118" spans="1:26" s="51" customFormat="1" x14ac:dyDescent="0.25">
      <c r="A118" s="51" t="s">
        <v>142</v>
      </c>
      <c r="B118" s="40" t="s">
        <v>79</v>
      </c>
      <c r="C118" s="52">
        <v>129</v>
      </c>
      <c r="D118" s="52">
        <v>129</v>
      </c>
      <c r="E118" s="52">
        <v>73</v>
      </c>
      <c r="F118" s="53">
        <v>129</v>
      </c>
      <c r="G118" s="53">
        <v>8</v>
      </c>
      <c r="H118" s="52"/>
      <c r="I118" s="52">
        <v>0</v>
      </c>
      <c r="L118" s="54"/>
      <c r="M118" s="55" t="s">
        <v>54</v>
      </c>
      <c r="N118" s="55" t="s">
        <v>144</v>
      </c>
      <c r="O118" s="51" t="s">
        <v>133</v>
      </c>
      <c r="P118" s="51" t="s">
        <v>134</v>
      </c>
      <c r="Q118" s="51" t="s">
        <v>145</v>
      </c>
      <c r="R118" s="51" t="s">
        <v>207</v>
      </c>
      <c r="S118" s="51" t="s">
        <v>191</v>
      </c>
      <c r="T118" s="51" t="s">
        <v>249</v>
      </c>
      <c r="U118" s="51" t="s">
        <v>190</v>
      </c>
      <c r="V118" s="52">
        <v>0</v>
      </c>
      <c r="X118" s="51" t="s">
        <v>201</v>
      </c>
      <c r="Y118" s="51" t="s">
        <v>144</v>
      </c>
      <c r="Z118" s="51">
        <v>0</v>
      </c>
    </row>
    <row r="119" spans="1:26" s="51" customFormat="1" x14ac:dyDescent="0.25">
      <c r="A119" s="51" t="s">
        <v>143</v>
      </c>
      <c r="B119" s="40" t="s">
        <v>79</v>
      </c>
      <c r="C119" s="53">
        <v>73801</v>
      </c>
      <c r="D119" s="53">
        <v>73801</v>
      </c>
      <c r="E119" s="53">
        <v>3530</v>
      </c>
      <c r="F119" s="53">
        <v>67223</v>
      </c>
      <c r="G119" s="53">
        <v>6376</v>
      </c>
      <c r="H119" s="52"/>
      <c r="I119" s="51">
        <v>2</v>
      </c>
      <c r="L119" s="54"/>
      <c r="M119" s="55" t="s">
        <v>54</v>
      </c>
      <c r="N119" s="55" t="s">
        <v>144</v>
      </c>
      <c r="O119" s="51" t="s">
        <v>133</v>
      </c>
      <c r="P119" s="51" t="s">
        <v>134</v>
      </c>
      <c r="Q119" s="51" t="s">
        <v>159</v>
      </c>
      <c r="R119" s="51" t="s">
        <v>272</v>
      </c>
      <c r="S119" s="51" t="s">
        <v>191</v>
      </c>
      <c r="T119" s="51" t="s">
        <v>192</v>
      </c>
      <c r="U119" s="51" t="s">
        <v>192</v>
      </c>
      <c r="V119" s="52">
        <v>0</v>
      </c>
      <c r="X119" s="51" t="s">
        <v>201</v>
      </c>
      <c r="Y119" s="51" t="s">
        <v>144</v>
      </c>
      <c r="Z119" s="51">
        <v>0</v>
      </c>
    </row>
    <row r="120" spans="1:26" x14ac:dyDescent="0.25">
      <c r="C120" s="14"/>
      <c r="D120" s="14"/>
      <c r="E120" s="14"/>
      <c r="F120" s="14"/>
      <c r="G120" s="14"/>
    </row>
    <row r="121" spans="1:26" x14ac:dyDescent="0.25">
      <c r="C121" s="11"/>
      <c r="D121" s="11"/>
      <c r="E121" s="11"/>
      <c r="F121" s="11"/>
      <c r="G121" s="11"/>
    </row>
    <row r="122" spans="1:26" s="4" customFormat="1" ht="15.75" x14ac:dyDescent="0.25">
      <c r="A122" s="17" t="s">
        <v>166</v>
      </c>
      <c r="C122" s="15"/>
      <c r="D122" s="15"/>
      <c r="E122" s="15"/>
      <c r="F122" s="15"/>
      <c r="G122" s="15"/>
      <c r="L122" s="6"/>
      <c r="M122" s="7"/>
      <c r="N122" s="7"/>
    </row>
    <row r="123" spans="1:26" s="25" customFormat="1" x14ac:dyDescent="0.25">
      <c r="A123" s="26" t="s">
        <v>31</v>
      </c>
      <c r="C123" s="30"/>
      <c r="D123" s="30"/>
      <c r="E123" s="30"/>
      <c r="F123" s="30"/>
      <c r="G123" s="30"/>
      <c r="L123" s="28"/>
      <c r="M123" s="29"/>
      <c r="N123" s="29"/>
    </row>
    <row r="124" spans="1:26" s="25" customFormat="1" x14ac:dyDescent="0.25">
      <c r="A124" s="25" t="s">
        <v>32</v>
      </c>
      <c r="B124" s="25" t="s">
        <v>78</v>
      </c>
      <c r="C124" s="30">
        <v>1500</v>
      </c>
      <c r="D124" s="30">
        <v>0</v>
      </c>
      <c r="E124" s="30">
        <v>0</v>
      </c>
      <c r="F124" s="30">
        <v>0</v>
      </c>
      <c r="G124" s="30"/>
      <c r="H124" s="27"/>
      <c r="I124" s="27"/>
      <c r="J124" s="24"/>
      <c r="K124" s="24"/>
      <c r="L124" s="28"/>
      <c r="M124" s="24"/>
      <c r="N124" s="29" t="s">
        <v>229</v>
      </c>
      <c r="O124" s="25" t="s">
        <v>226</v>
      </c>
      <c r="P124" s="24"/>
      <c r="Q124" s="25" t="s">
        <v>227</v>
      </c>
      <c r="R124" s="24"/>
      <c r="S124" s="24"/>
      <c r="T124" s="25" t="s">
        <v>209</v>
      </c>
      <c r="U124" s="25" t="s">
        <v>209</v>
      </c>
      <c r="V124" s="24"/>
      <c r="W124" s="25" t="s">
        <v>228</v>
      </c>
      <c r="X124" s="24"/>
      <c r="Y124" s="24"/>
      <c r="Z124" s="24"/>
    </row>
    <row r="125" spans="1:26" s="25" customFormat="1" x14ac:dyDescent="0.25">
      <c r="A125" s="25" t="s">
        <v>230</v>
      </c>
      <c r="B125" s="25" t="s">
        <v>78</v>
      </c>
      <c r="C125" s="30">
        <v>10000</v>
      </c>
      <c r="D125" s="30">
        <v>0</v>
      </c>
      <c r="E125" s="30">
        <v>0</v>
      </c>
      <c r="F125" s="30">
        <v>0</v>
      </c>
      <c r="G125" s="30"/>
      <c r="H125" s="27"/>
      <c r="I125" s="27"/>
      <c r="J125" s="24"/>
      <c r="K125" s="24"/>
      <c r="L125" s="24"/>
      <c r="M125" s="24"/>
      <c r="N125" s="29" t="s">
        <v>229</v>
      </c>
      <c r="O125" s="25" t="s">
        <v>226</v>
      </c>
      <c r="P125" s="24"/>
      <c r="Q125" s="25" t="s">
        <v>227</v>
      </c>
      <c r="R125" s="24"/>
      <c r="S125" s="24"/>
      <c r="T125" s="25" t="s">
        <v>209</v>
      </c>
      <c r="U125" s="25" t="s">
        <v>209</v>
      </c>
      <c r="V125" s="24"/>
      <c r="W125" s="25" t="s">
        <v>228</v>
      </c>
      <c r="X125" s="24"/>
      <c r="Y125" s="24"/>
      <c r="Z125" s="24"/>
    </row>
    <row r="126" spans="1:26" s="25" customFormat="1" x14ac:dyDescent="0.25">
      <c r="A126" s="25" t="s">
        <v>233</v>
      </c>
      <c r="B126" s="25" t="s">
        <v>79</v>
      </c>
      <c r="C126" s="30">
        <v>20000</v>
      </c>
      <c r="D126" s="30">
        <v>7000</v>
      </c>
      <c r="E126" s="30">
        <v>0</v>
      </c>
      <c r="F126" s="30">
        <v>0</v>
      </c>
      <c r="G126" s="30"/>
      <c r="H126" s="27"/>
      <c r="I126" s="27"/>
      <c r="J126" s="24"/>
      <c r="K126" s="24"/>
      <c r="L126" s="28"/>
      <c r="M126" s="29" t="s">
        <v>57</v>
      </c>
      <c r="N126" s="29" t="s">
        <v>229</v>
      </c>
      <c r="O126" s="25" t="s">
        <v>226</v>
      </c>
      <c r="P126" s="24"/>
      <c r="Q126" s="25" t="s">
        <v>227</v>
      </c>
      <c r="R126" s="24"/>
      <c r="S126" s="24"/>
      <c r="T126" s="25" t="s">
        <v>209</v>
      </c>
      <c r="U126" s="25" t="s">
        <v>209</v>
      </c>
      <c r="V126" s="24"/>
      <c r="W126" s="25" t="s">
        <v>228</v>
      </c>
      <c r="X126" s="24"/>
      <c r="Y126" s="24"/>
      <c r="Z126" s="24"/>
    </row>
    <row r="127" spans="1:26" s="25" customFormat="1" x14ac:dyDescent="0.25">
      <c r="A127" s="25" t="s">
        <v>231</v>
      </c>
      <c r="B127" s="25" t="s">
        <v>78</v>
      </c>
      <c r="C127" s="30">
        <v>2000</v>
      </c>
      <c r="D127" s="30">
        <v>0</v>
      </c>
      <c r="E127" s="30">
        <v>0</v>
      </c>
      <c r="F127" s="30">
        <v>0</v>
      </c>
      <c r="G127" s="30"/>
      <c r="H127" s="27"/>
      <c r="I127" s="27"/>
      <c r="J127" s="24"/>
      <c r="K127" s="24"/>
      <c r="L127" s="12"/>
      <c r="M127" s="24"/>
      <c r="N127" s="29" t="s">
        <v>229</v>
      </c>
      <c r="O127" s="25" t="s">
        <v>226</v>
      </c>
      <c r="P127" s="24"/>
      <c r="Q127" s="25" t="s">
        <v>227</v>
      </c>
      <c r="R127" s="24"/>
      <c r="S127" s="24"/>
      <c r="T127" s="25" t="s">
        <v>209</v>
      </c>
      <c r="U127" s="25" t="s">
        <v>209</v>
      </c>
      <c r="V127" s="24"/>
      <c r="W127" s="25" t="s">
        <v>228</v>
      </c>
      <c r="X127" s="24"/>
      <c r="Y127" s="24"/>
      <c r="Z127" s="24"/>
    </row>
    <row r="128" spans="1:26" s="25" customFormat="1" x14ac:dyDescent="0.25">
      <c r="A128" s="25" t="s">
        <v>234</v>
      </c>
      <c r="B128" s="25" t="s">
        <v>78</v>
      </c>
      <c r="C128" s="30">
        <v>28000</v>
      </c>
      <c r="D128" s="30">
        <v>9669</v>
      </c>
      <c r="E128" s="30">
        <v>0</v>
      </c>
      <c r="F128" s="30">
        <v>0</v>
      </c>
      <c r="G128" s="30"/>
      <c r="H128" s="27"/>
      <c r="I128" s="27"/>
      <c r="J128" s="24"/>
      <c r="K128" s="24"/>
      <c r="L128" s="28"/>
      <c r="M128" s="29" t="s">
        <v>57</v>
      </c>
      <c r="N128" s="29" t="s">
        <v>229</v>
      </c>
      <c r="O128" s="25" t="s">
        <v>226</v>
      </c>
      <c r="P128" s="24"/>
      <c r="Q128" s="25" t="s">
        <v>227</v>
      </c>
      <c r="R128" s="24"/>
      <c r="S128" s="24"/>
      <c r="T128" s="25" t="s">
        <v>209</v>
      </c>
      <c r="U128" s="25" t="s">
        <v>209</v>
      </c>
      <c r="V128" s="24"/>
      <c r="W128" s="25" t="s">
        <v>228</v>
      </c>
      <c r="X128" s="24"/>
      <c r="Y128" s="24"/>
      <c r="Z128" s="24"/>
    </row>
    <row r="129" spans="1:24" s="25" customFormat="1" x14ac:dyDescent="0.25">
      <c r="A129" s="25" t="s">
        <v>34</v>
      </c>
      <c r="B129" s="25" t="s">
        <v>79</v>
      </c>
      <c r="C129" s="30">
        <v>5000</v>
      </c>
      <c r="D129" s="30">
        <v>0</v>
      </c>
      <c r="E129" s="30">
        <v>0</v>
      </c>
      <c r="F129" s="30">
        <v>0</v>
      </c>
      <c r="G129" s="30"/>
      <c r="H129" s="27"/>
      <c r="I129" s="27"/>
      <c r="J129" s="24"/>
      <c r="K129" s="24"/>
      <c r="L129" s="28"/>
      <c r="M129" s="29" t="s">
        <v>223</v>
      </c>
      <c r="N129" s="29" t="s">
        <v>224</v>
      </c>
      <c r="O129" s="25" t="s">
        <v>226</v>
      </c>
      <c r="P129" s="24"/>
      <c r="Q129" s="25" t="s">
        <v>227</v>
      </c>
      <c r="R129" s="24"/>
      <c r="S129" s="24"/>
      <c r="T129" s="25" t="s">
        <v>209</v>
      </c>
      <c r="U129" s="25" t="s">
        <v>209</v>
      </c>
      <c r="V129" s="24"/>
      <c r="W129" s="25" t="s">
        <v>228</v>
      </c>
    </row>
    <row r="130" spans="1:24" s="25" customFormat="1" x14ac:dyDescent="0.25">
      <c r="A130" s="25" t="s">
        <v>35</v>
      </c>
      <c r="B130" s="25" t="s">
        <v>77</v>
      </c>
      <c r="C130" s="30">
        <v>5000</v>
      </c>
      <c r="D130" s="30">
        <v>1368</v>
      </c>
      <c r="E130" s="30">
        <v>0</v>
      </c>
      <c r="F130" s="30">
        <v>0</v>
      </c>
      <c r="G130" s="30"/>
      <c r="H130" s="27"/>
      <c r="I130" s="27"/>
      <c r="J130" s="24"/>
      <c r="K130" s="24"/>
      <c r="M130" s="29" t="s">
        <v>57</v>
      </c>
      <c r="N130" s="29" t="s">
        <v>232</v>
      </c>
      <c r="O130" s="25" t="s">
        <v>226</v>
      </c>
      <c r="P130" s="24"/>
      <c r="Q130" s="25" t="s">
        <v>227</v>
      </c>
      <c r="R130" s="24"/>
      <c r="S130" s="24"/>
      <c r="T130" s="25" t="s">
        <v>209</v>
      </c>
      <c r="U130" s="25" t="s">
        <v>209</v>
      </c>
      <c r="V130" s="24"/>
      <c r="W130" s="25" t="s">
        <v>228</v>
      </c>
      <c r="X130" s="24"/>
    </row>
    <row r="131" spans="1:24" s="25" customFormat="1" x14ac:dyDescent="0.25">
      <c r="A131" s="25" t="s">
        <v>36</v>
      </c>
      <c r="B131" s="25" t="s">
        <v>77</v>
      </c>
      <c r="C131" s="30">
        <v>250000</v>
      </c>
      <c r="D131" s="30">
        <v>0</v>
      </c>
      <c r="E131" s="30">
        <v>0</v>
      </c>
      <c r="F131" s="30">
        <v>0</v>
      </c>
      <c r="G131" s="30"/>
      <c r="H131" s="27"/>
      <c r="I131" s="27"/>
      <c r="J131" s="24"/>
      <c r="K131" s="24"/>
      <c r="L131" s="28"/>
      <c r="M131" s="29"/>
      <c r="N131" s="29" t="s">
        <v>235</v>
      </c>
      <c r="O131" s="25" t="s">
        <v>226</v>
      </c>
      <c r="P131" s="24"/>
      <c r="Q131" s="25" t="s">
        <v>227</v>
      </c>
      <c r="R131" s="24"/>
      <c r="S131" s="24"/>
      <c r="T131" s="25" t="s">
        <v>209</v>
      </c>
      <c r="U131" s="25" t="s">
        <v>209</v>
      </c>
      <c r="V131" s="24"/>
      <c r="W131" s="25" t="s">
        <v>228</v>
      </c>
    </row>
    <row r="132" spans="1:24" s="25" customFormat="1" x14ac:dyDescent="0.25">
      <c r="A132" s="26" t="s">
        <v>37</v>
      </c>
      <c r="C132" s="30"/>
      <c r="D132" s="30"/>
      <c r="E132" s="30"/>
      <c r="F132" s="30"/>
      <c r="G132" s="30"/>
      <c r="M132" s="29"/>
      <c r="N132" s="29"/>
    </row>
    <row r="133" spans="1:24" s="25" customFormat="1" x14ac:dyDescent="0.25">
      <c r="A133" s="25" t="s">
        <v>38</v>
      </c>
      <c r="B133" s="25" t="s">
        <v>77</v>
      </c>
      <c r="C133" s="30">
        <v>5810</v>
      </c>
      <c r="D133" s="30">
        <v>5810</v>
      </c>
      <c r="E133" s="30">
        <v>0</v>
      </c>
      <c r="F133" s="30">
        <v>0</v>
      </c>
      <c r="G133" s="30"/>
      <c r="H133" s="27"/>
      <c r="I133" s="27"/>
      <c r="L133" s="28"/>
      <c r="M133" s="29" t="s">
        <v>57</v>
      </c>
      <c r="N133" s="29" t="s">
        <v>229</v>
      </c>
      <c r="O133" s="25" t="s">
        <v>226</v>
      </c>
      <c r="P133" s="24"/>
      <c r="Q133" s="25" t="s">
        <v>227</v>
      </c>
      <c r="R133" s="24"/>
      <c r="S133" s="24"/>
      <c r="T133" s="25" t="s">
        <v>209</v>
      </c>
      <c r="U133" s="25" t="s">
        <v>209</v>
      </c>
      <c r="V133" s="24"/>
      <c r="W133" s="25" t="s">
        <v>228</v>
      </c>
    </row>
    <row r="134" spans="1:24" s="25" customFormat="1" x14ac:dyDescent="0.25">
      <c r="A134" s="25" t="s">
        <v>39</v>
      </c>
      <c r="B134" s="25" t="s">
        <v>77</v>
      </c>
      <c r="C134" s="30">
        <v>298</v>
      </c>
      <c r="D134" s="30">
        <v>298</v>
      </c>
      <c r="E134" s="30">
        <v>0</v>
      </c>
      <c r="F134" s="30">
        <v>0</v>
      </c>
      <c r="G134" s="30"/>
      <c r="H134" s="27"/>
      <c r="I134" s="27"/>
      <c r="L134" s="28"/>
      <c r="M134" s="29" t="s">
        <v>58</v>
      </c>
      <c r="N134" s="29" t="s">
        <v>224</v>
      </c>
      <c r="O134" s="25" t="s">
        <v>226</v>
      </c>
      <c r="P134" s="24"/>
      <c r="Q134" s="25" t="s">
        <v>227</v>
      </c>
      <c r="R134" s="24"/>
      <c r="S134" s="24"/>
      <c r="T134" s="25" t="s">
        <v>209</v>
      </c>
      <c r="U134" s="25" t="s">
        <v>209</v>
      </c>
      <c r="V134" s="24"/>
      <c r="W134" s="25" t="s">
        <v>228</v>
      </c>
    </row>
    <row r="135" spans="1:24" s="25" customFormat="1" x14ac:dyDescent="0.25">
      <c r="A135" s="25" t="s">
        <v>37</v>
      </c>
      <c r="B135" s="25" t="s">
        <v>79</v>
      </c>
      <c r="C135" s="30">
        <v>44077</v>
      </c>
      <c r="D135" s="30">
        <v>44077</v>
      </c>
      <c r="E135" s="30">
        <v>0</v>
      </c>
      <c r="F135" s="30">
        <v>0</v>
      </c>
      <c r="G135" s="30"/>
      <c r="I135" s="27"/>
      <c r="L135" s="28"/>
      <c r="M135" s="29" t="s">
        <v>57</v>
      </c>
      <c r="N135" s="29" t="s">
        <v>224</v>
      </c>
      <c r="O135" s="25" t="s">
        <v>226</v>
      </c>
      <c r="P135" s="24"/>
      <c r="Q135" s="25" t="s">
        <v>227</v>
      </c>
      <c r="R135" s="24"/>
      <c r="S135" s="24"/>
      <c r="T135" s="25" t="s">
        <v>209</v>
      </c>
      <c r="U135" s="25" t="s">
        <v>209</v>
      </c>
      <c r="V135" s="24"/>
      <c r="W135" s="25" t="s">
        <v>228</v>
      </c>
    </row>
    <row r="136" spans="1:24" s="25" customFormat="1" x14ac:dyDescent="0.25">
      <c r="A136" s="25" t="s">
        <v>130</v>
      </c>
      <c r="B136" s="25" t="s">
        <v>79</v>
      </c>
      <c r="C136" s="30">
        <v>38</v>
      </c>
      <c r="D136" s="30"/>
      <c r="E136" s="30">
        <v>0</v>
      </c>
      <c r="F136" s="30">
        <v>0</v>
      </c>
      <c r="G136" s="30"/>
      <c r="H136" s="27"/>
      <c r="I136" s="27"/>
      <c r="M136" s="29"/>
      <c r="N136" s="29" t="s">
        <v>224</v>
      </c>
      <c r="O136" s="25" t="s">
        <v>226</v>
      </c>
      <c r="P136" s="24"/>
      <c r="Q136" s="25" t="s">
        <v>227</v>
      </c>
      <c r="R136" s="24"/>
      <c r="S136" s="24"/>
      <c r="T136" s="25" t="s">
        <v>209</v>
      </c>
      <c r="U136" s="25" t="s">
        <v>209</v>
      </c>
      <c r="V136" s="24"/>
      <c r="W136" s="25" t="s">
        <v>228</v>
      </c>
    </row>
    <row r="137" spans="1:24" s="25" customFormat="1" x14ac:dyDescent="0.25">
      <c r="A137" s="25" t="s">
        <v>40</v>
      </c>
      <c r="B137" s="25" t="s">
        <v>77</v>
      </c>
      <c r="C137" s="30">
        <v>2800</v>
      </c>
      <c r="D137" s="30">
        <v>0</v>
      </c>
      <c r="E137" s="30">
        <v>0</v>
      </c>
      <c r="F137" s="30">
        <v>0</v>
      </c>
      <c r="G137" s="30"/>
      <c r="H137" s="27"/>
      <c r="I137" s="27"/>
      <c r="M137" s="29"/>
      <c r="N137" s="29" t="s">
        <v>224</v>
      </c>
      <c r="O137" s="25" t="s">
        <v>226</v>
      </c>
      <c r="P137" s="24"/>
      <c r="Q137" s="25" t="s">
        <v>227</v>
      </c>
      <c r="R137" s="24"/>
      <c r="S137" s="24"/>
      <c r="T137" s="25" t="s">
        <v>209</v>
      </c>
      <c r="U137" s="25" t="s">
        <v>209</v>
      </c>
      <c r="V137" s="24"/>
      <c r="W137" s="25" t="s">
        <v>228</v>
      </c>
    </row>
    <row r="138" spans="1:24" s="25" customFormat="1" x14ac:dyDescent="0.25">
      <c r="A138" s="25" t="s">
        <v>41</v>
      </c>
      <c r="B138" s="25" t="s">
        <v>79</v>
      </c>
      <c r="C138" s="47">
        <v>31200</v>
      </c>
      <c r="D138" s="47">
        <v>28000</v>
      </c>
      <c r="E138" s="47">
        <v>0</v>
      </c>
      <c r="F138" s="47">
        <v>0</v>
      </c>
      <c r="G138" s="47"/>
      <c r="H138" s="44"/>
      <c r="I138" s="44"/>
      <c r="M138" s="29" t="s">
        <v>57</v>
      </c>
      <c r="N138" s="29" t="s">
        <v>224</v>
      </c>
      <c r="O138" s="25" t="s">
        <v>226</v>
      </c>
      <c r="P138" s="24"/>
      <c r="Q138" s="25" t="s">
        <v>227</v>
      </c>
      <c r="R138" s="24"/>
      <c r="S138" s="24"/>
      <c r="T138" s="25" t="s">
        <v>209</v>
      </c>
      <c r="U138" s="25" t="s">
        <v>209</v>
      </c>
      <c r="V138" s="24"/>
      <c r="W138" s="25" t="s">
        <v>228</v>
      </c>
    </row>
    <row r="139" spans="1:24" s="4" customFormat="1" x14ac:dyDescent="0.25">
      <c r="A139" s="4" t="s">
        <v>42</v>
      </c>
      <c r="C139" s="33"/>
      <c r="D139" s="33"/>
      <c r="E139" s="33"/>
      <c r="F139" s="33"/>
      <c r="G139" s="33"/>
      <c r="H139" s="41"/>
      <c r="I139" s="33">
        <v>402</v>
      </c>
      <c r="M139" s="7"/>
      <c r="N139" s="7"/>
    </row>
    <row r="140" spans="1:24" x14ac:dyDescent="0.25">
      <c r="A140" s="3" t="s">
        <v>43</v>
      </c>
      <c r="B140" s="40" t="s">
        <v>79</v>
      </c>
      <c r="C140" s="47">
        <v>100000</v>
      </c>
      <c r="D140" s="47">
        <v>99000</v>
      </c>
      <c r="E140" s="47"/>
      <c r="F140" s="47"/>
      <c r="G140" s="47"/>
      <c r="H140" s="40"/>
      <c r="I140" s="40"/>
      <c r="M140" s="10" t="s">
        <v>59</v>
      </c>
      <c r="N140" s="13" t="s">
        <v>60</v>
      </c>
      <c r="W140" s="40" t="s">
        <v>285</v>
      </c>
    </row>
    <row r="141" spans="1:24" x14ac:dyDescent="0.25">
      <c r="A141" s="3" t="s">
        <v>48</v>
      </c>
      <c r="B141" s="3" t="s">
        <v>79</v>
      </c>
      <c r="C141" s="32">
        <v>200000</v>
      </c>
      <c r="D141" s="32">
        <v>120454</v>
      </c>
      <c r="E141" s="47"/>
      <c r="F141" s="47"/>
      <c r="G141" s="47"/>
      <c r="H141" s="40"/>
      <c r="I141" s="40"/>
      <c r="M141" s="10" t="s">
        <v>59</v>
      </c>
      <c r="N141" s="13" t="s">
        <v>61</v>
      </c>
      <c r="W141" s="40" t="s">
        <v>286</v>
      </c>
    </row>
    <row r="142" spans="1:24" x14ac:dyDescent="0.25">
      <c r="A142" s="3" t="s">
        <v>33</v>
      </c>
      <c r="B142" s="3" t="s">
        <v>79</v>
      </c>
      <c r="C142" s="32">
        <v>47432</v>
      </c>
      <c r="D142" s="32">
        <v>47432</v>
      </c>
      <c r="E142" s="47"/>
      <c r="F142" s="47"/>
      <c r="G142" s="47"/>
      <c r="H142" s="40"/>
      <c r="I142" s="40"/>
      <c r="N142" s="13"/>
      <c r="W142" s="40" t="s">
        <v>286</v>
      </c>
    </row>
    <row r="143" spans="1:24" x14ac:dyDescent="0.25">
      <c r="A143" s="3" t="s">
        <v>44</v>
      </c>
      <c r="B143" s="3" t="s">
        <v>79</v>
      </c>
      <c r="C143" s="32">
        <v>200000</v>
      </c>
      <c r="D143" s="32">
        <v>10904</v>
      </c>
      <c r="E143" s="47"/>
      <c r="F143" s="47">
        <v>0</v>
      </c>
      <c r="G143" s="47"/>
      <c r="H143" s="40"/>
      <c r="I143" s="40"/>
      <c r="M143" s="10" t="s">
        <v>59</v>
      </c>
      <c r="N143" s="13" t="s">
        <v>61</v>
      </c>
      <c r="W143" s="40" t="s">
        <v>286</v>
      </c>
    </row>
    <row r="144" spans="1:24" x14ac:dyDescent="0.25">
      <c r="A144" s="3" t="s">
        <v>45</v>
      </c>
      <c r="B144" s="3" t="s">
        <v>79</v>
      </c>
      <c r="C144" s="32">
        <v>985</v>
      </c>
      <c r="D144" s="32">
        <v>985</v>
      </c>
      <c r="E144" s="47"/>
      <c r="F144" s="47"/>
      <c r="G144" s="47"/>
      <c r="H144" s="40"/>
      <c r="I144" s="40"/>
      <c r="L144" s="3"/>
      <c r="N144" s="13"/>
    </row>
    <row r="145" spans="1:14" x14ac:dyDescent="0.25">
      <c r="A145" s="3" t="s">
        <v>46</v>
      </c>
      <c r="B145" s="3" t="s">
        <v>78</v>
      </c>
      <c r="C145" s="32">
        <v>25000</v>
      </c>
      <c r="D145" s="32">
        <v>664</v>
      </c>
      <c r="E145" s="47"/>
      <c r="F145" s="47"/>
      <c r="G145" s="47"/>
      <c r="H145" s="40"/>
      <c r="I145" s="40"/>
      <c r="L145" s="3"/>
      <c r="M145" s="10" t="s">
        <v>59</v>
      </c>
      <c r="N145" s="13" t="s">
        <v>150</v>
      </c>
    </row>
    <row r="146" spans="1:14" x14ac:dyDescent="0.25">
      <c r="A146" s="3" t="s">
        <v>35</v>
      </c>
      <c r="B146" s="3" t="s">
        <v>79</v>
      </c>
      <c r="C146" s="32">
        <v>900</v>
      </c>
      <c r="D146" s="32">
        <v>900</v>
      </c>
      <c r="E146" s="32">
        <v>900</v>
      </c>
      <c r="F146" s="47"/>
      <c r="G146" s="47"/>
      <c r="H146" s="40"/>
      <c r="I146" s="40"/>
      <c r="L146" s="3"/>
      <c r="N146" s="13" t="s">
        <v>61</v>
      </c>
    </row>
    <row r="147" spans="1:14" x14ac:dyDescent="0.25">
      <c r="A147" s="3" t="s">
        <v>47</v>
      </c>
      <c r="B147" s="3" t="s">
        <v>79</v>
      </c>
      <c r="C147" s="47">
        <v>25842</v>
      </c>
      <c r="D147" s="47">
        <v>25842</v>
      </c>
      <c r="E147" s="47">
        <v>5000</v>
      </c>
      <c r="F147" s="47"/>
      <c r="G147" s="47"/>
      <c r="H147" s="40"/>
      <c r="I147" s="40"/>
      <c r="L147" s="3"/>
      <c r="M147" s="10" t="s">
        <v>59</v>
      </c>
      <c r="N147" s="10" t="s">
        <v>151</v>
      </c>
    </row>
    <row r="148" spans="1:14" x14ac:dyDescent="0.25">
      <c r="A148" s="3" t="s">
        <v>131</v>
      </c>
      <c r="B148" s="3" t="s">
        <v>79</v>
      </c>
      <c r="C148" s="47">
        <v>6776</v>
      </c>
      <c r="D148" s="47">
        <v>6776</v>
      </c>
      <c r="E148" s="47"/>
      <c r="F148" s="47"/>
      <c r="G148" s="47"/>
      <c r="H148" s="40"/>
      <c r="I148" s="40"/>
      <c r="L148" s="3"/>
    </row>
    <row r="149" spans="1:14" x14ac:dyDescent="0.25">
      <c r="C149" s="47">
        <f>SUM(C140:C148)</f>
        <v>606935</v>
      </c>
      <c r="D149" s="47">
        <f>SUM(D140:D148)</f>
        <v>312957</v>
      </c>
      <c r="E149" s="47"/>
      <c r="F149" s="47"/>
      <c r="G149" s="47"/>
      <c r="H149" s="40"/>
      <c r="I149" s="40"/>
      <c r="L149" s="3"/>
      <c r="M149" s="3"/>
      <c r="N149" s="3"/>
    </row>
    <row r="150" spans="1:14" x14ac:dyDescent="0.25">
      <c r="C150" s="11"/>
      <c r="D150" s="11"/>
      <c r="E150" s="11"/>
      <c r="F150" s="11"/>
      <c r="G150" s="11"/>
      <c r="L150" s="3"/>
      <c r="M150" s="3"/>
      <c r="N150" s="3"/>
    </row>
    <row r="151" spans="1:14" x14ac:dyDescent="0.25">
      <c r="A151" s="4" t="s">
        <v>160</v>
      </c>
      <c r="C151" s="11">
        <f>SUM(C8:C19,C22:C25,C29:C32,C36:C52,C63:C64,C69:C79,C81:C86,C88:C93,C100:C106,C108,C116,C124:C131,C133:C138,C140:C148)</f>
        <v>6020544</v>
      </c>
      <c r="D151" s="11">
        <f>SUM(D8:D19,D22:D25,D29:D32,D36:D52,D63:D64,D69:D79,D81:D86,D88:D93,D100:D106,D108,D116,D124:D131,D133:D138,D140:D148)</f>
        <v>2910293</v>
      </c>
      <c r="E151" s="11">
        <f>SUM(E8:E19,E22:E25,E29:E32,E36:E52,E63:E64,E69:E79,E81:E86,E88:E93,E100:E106,E108,E116,E124:E131,E133:E138,E140:E148)</f>
        <v>1258567</v>
      </c>
      <c r="F151" s="11">
        <f>SUM(F8:F19,F22:F25,F29:F32,F36:F52,F63:F64,F69:F79,F81:F86,F88:F93,F100:F106,F108,F116,F124:F131,F133:F138,F140:F148)</f>
        <v>1310697</v>
      </c>
      <c r="G151" s="11"/>
      <c r="L151" s="3"/>
      <c r="M151" s="3"/>
      <c r="N151" s="3"/>
    </row>
    <row r="152" spans="1:14" x14ac:dyDescent="0.25">
      <c r="A152" s="4" t="s">
        <v>161</v>
      </c>
      <c r="C152" s="11">
        <f>SUM(C26:C27,C33:C34,C53:C54,C57:C61,)</f>
        <v>2347100</v>
      </c>
      <c r="D152" s="11">
        <f>SUM(D26:D27,D33:D34,D53:D54,D57:D61,)</f>
        <v>1863278</v>
      </c>
      <c r="E152" s="11"/>
      <c r="F152" s="11"/>
      <c r="G152" s="11"/>
      <c r="L152" s="3"/>
      <c r="M152" s="3"/>
      <c r="N152" s="3"/>
    </row>
    <row r="153" spans="1:14" x14ac:dyDescent="0.25">
      <c r="A153" s="4" t="s">
        <v>162</v>
      </c>
      <c r="C153" s="11">
        <f>SUM(H7:H148)</f>
        <v>178</v>
      </c>
      <c r="D153" s="11"/>
      <c r="E153" s="11"/>
      <c r="F153" s="11"/>
      <c r="G153" s="11"/>
      <c r="L153" s="3"/>
      <c r="M153" s="3"/>
      <c r="N153" s="3"/>
    </row>
    <row r="154" spans="1:14" x14ac:dyDescent="0.25">
      <c r="A154" s="4" t="s">
        <v>163</v>
      </c>
      <c r="C154" s="11">
        <f>SUM(I7:I148)</f>
        <v>2462</v>
      </c>
      <c r="D154" s="11"/>
      <c r="E154" s="11"/>
      <c r="F154" s="11"/>
      <c r="G154" s="11"/>
      <c r="L154" s="3"/>
      <c r="M154" s="3"/>
      <c r="N154" s="3"/>
    </row>
    <row r="155" spans="1:14" x14ac:dyDescent="0.25">
      <c r="A155" s="4" t="s">
        <v>219</v>
      </c>
      <c r="C155" s="11">
        <f>SUM(K7:K148)</f>
        <v>67</v>
      </c>
      <c r="D155" s="3"/>
      <c r="E155" s="3"/>
      <c r="F155" s="3"/>
      <c r="G155" s="3"/>
      <c r="L155" s="3"/>
      <c r="M155" s="3"/>
      <c r="N155" s="3"/>
    </row>
    <row r="156" spans="1:14" x14ac:dyDescent="0.25">
      <c r="A156" s="4" t="s">
        <v>164</v>
      </c>
      <c r="C156" s="11">
        <f>SUM(J7:J148)</f>
        <v>0</v>
      </c>
      <c r="D156" s="3"/>
      <c r="E156" s="3"/>
      <c r="F156" s="3"/>
      <c r="G156" s="3"/>
      <c r="L156" s="3"/>
      <c r="M156" s="3"/>
      <c r="N156" s="3"/>
    </row>
    <row r="157" spans="1:14" x14ac:dyDescent="0.25">
      <c r="A157" s="3" t="s">
        <v>165</v>
      </c>
      <c r="C157" s="11">
        <f>SUM(C124:C148)</f>
        <v>1012658</v>
      </c>
      <c r="D157" s="3"/>
      <c r="E157" s="3"/>
      <c r="F157" s="3"/>
      <c r="G157" s="3"/>
      <c r="L157" s="3"/>
      <c r="M157" s="3"/>
      <c r="N157" s="3"/>
    </row>
    <row r="158" spans="1:14" x14ac:dyDescent="0.25">
      <c r="C158" s="16"/>
      <c r="D158" s="3"/>
      <c r="E158" s="3"/>
      <c r="F158" s="3"/>
      <c r="G158" s="3"/>
      <c r="L158" s="3"/>
      <c r="M158" s="3"/>
      <c r="N158" s="3"/>
    </row>
    <row r="159" spans="1:14" x14ac:dyDescent="0.25">
      <c r="C159" s="3"/>
      <c r="D159" s="3"/>
      <c r="E159" s="3"/>
      <c r="F159" s="3"/>
      <c r="G159" s="3"/>
      <c r="L159" s="3"/>
      <c r="M159" s="3"/>
      <c r="N159" s="3"/>
    </row>
    <row r="160" spans="1:14" x14ac:dyDescent="0.25">
      <c r="C160" s="3"/>
      <c r="D160" s="3"/>
      <c r="E160" s="3"/>
      <c r="F160" s="3"/>
      <c r="G160" s="3"/>
      <c r="L160" s="3"/>
      <c r="M160" s="3"/>
      <c r="N160" s="3"/>
    </row>
    <row r="161" spans="1:14" x14ac:dyDescent="0.25">
      <c r="A161" s="4" t="s">
        <v>82</v>
      </c>
      <c r="C161" s="3"/>
      <c r="D161" s="3"/>
      <c r="E161" s="3"/>
      <c r="F161" s="3"/>
      <c r="G161" s="3"/>
      <c r="L161" s="3"/>
      <c r="M161" s="3"/>
      <c r="N161" s="3"/>
    </row>
    <row r="162" spans="1:14" x14ac:dyDescent="0.25">
      <c r="A162" s="3" t="s">
        <v>75</v>
      </c>
      <c r="C162" s="3"/>
      <c r="D162" s="3"/>
      <c r="E162" s="3"/>
      <c r="F162" s="3"/>
      <c r="G162" s="3"/>
      <c r="L162" s="3"/>
      <c r="M162" s="3"/>
      <c r="N162" s="3"/>
    </row>
    <row r="163" spans="1:14" x14ac:dyDescent="0.25">
      <c r="C163" s="3"/>
      <c r="D163" s="3"/>
      <c r="E163" s="3"/>
      <c r="F163" s="3"/>
      <c r="G163" s="3"/>
      <c r="L163" s="3"/>
      <c r="M163" s="3"/>
      <c r="N163" s="3"/>
    </row>
    <row r="164" spans="1:14" x14ac:dyDescent="0.25">
      <c r="C164" s="3"/>
      <c r="D164" s="3"/>
      <c r="E164" s="3"/>
      <c r="F164" s="3"/>
      <c r="G164" s="3"/>
      <c r="L164" s="3"/>
      <c r="M164" s="3"/>
      <c r="N164" s="3"/>
    </row>
    <row r="165" spans="1:14" x14ac:dyDescent="0.25">
      <c r="A165" s="3" t="s">
        <v>76</v>
      </c>
      <c r="C165" s="3"/>
      <c r="D165" s="3"/>
      <c r="E165" s="3"/>
      <c r="F165" s="3"/>
      <c r="G165" s="3"/>
      <c r="L165" s="3"/>
      <c r="M165" s="3"/>
      <c r="N165" s="3"/>
    </row>
    <row r="166" spans="1:14" x14ac:dyDescent="0.25">
      <c r="C166" s="3"/>
      <c r="D166" s="3"/>
      <c r="E166" s="3"/>
      <c r="F166" s="3"/>
      <c r="G166" s="3"/>
      <c r="L166" s="3"/>
      <c r="M166" s="3"/>
      <c r="N166" s="3"/>
    </row>
    <row r="167" spans="1:14" x14ac:dyDescent="0.25">
      <c r="C167" s="3"/>
      <c r="D167" s="3"/>
      <c r="E167" s="3"/>
      <c r="F167" s="3"/>
      <c r="G167" s="3"/>
      <c r="L167" s="3"/>
      <c r="M167" s="3"/>
      <c r="N167" s="3"/>
    </row>
    <row r="168" spans="1:14" x14ac:dyDescent="0.25">
      <c r="A168" s="3" t="s">
        <v>222</v>
      </c>
      <c r="C168" s="11">
        <f>SUM(C12+C13+C18+C25+C31+C52+C79+C82+C84+C86+C90+C99+C114+C115+C136+C148)</f>
        <v>15819</v>
      </c>
      <c r="D168" s="11">
        <f>SUM(D12+D13+D18+D25+D31+D52+D79+D82+D84+D86+D90+D99+D114+D115+D136+D148)</f>
        <v>12318</v>
      </c>
      <c r="E168" s="3"/>
      <c r="F168" s="3"/>
      <c r="G168" s="3"/>
      <c r="L168" s="3"/>
      <c r="M168" s="3"/>
      <c r="N168" s="3"/>
    </row>
    <row r="169" spans="1:14" x14ac:dyDescent="0.25">
      <c r="C169" s="3"/>
      <c r="D169" s="3"/>
      <c r="E169" s="3"/>
      <c r="F169" s="3"/>
      <c r="G169" s="3"/>
      <c r="L169" s="3"/>
      <c r="M169" s="3"/>
      <c r="N169" s="3"/>
    </row>
    <row r="170" spans="1:14" x14ac:dyDescent="0.25">
      <c r="C170" s="3"/>
      <c r="D170" s="3"/>
      <c r="E170" s="3"/>
      <c r="F170" s="3"/>
      <c r="G170" s="3"/>
      <c r="L170" s="3"/>
      <c r="M170" s="3"/>
      <c r="N170" s="3"/>
    </row>
  </sheetData>
  <pageMargins left="0.7" right="0.7" top="0.75" bottom="0.75" header="0.3" footer="0.3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30.5703125" bestFit="1" customWidth="1"/>
  </cols>
  <sheetData>
    <row r="1" spans="1:1" x14ac:dyDescent="0.25">
      <c r="A1" s="2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23" sqref="E23"/>
    </sheetView>
  </sheetViews>
  <sheetFormatPr defaultRowHeight="15" x14ac:dyDescent="0.25"/>
  <cols>
    <col min="1" max="1" width="23.28515625" bestFit="1" customWidth="1"/>
    <col min="2" max="2" width="7" style="1" bestFit="1" customWidth="1"/>
    <col min="3" max="3" width="10.28515625" bestFit="1" customWidth="1"/>
    <col min="4" max="4" width="6" style="1" bestFit="1" customWidth="1"/>
    <col min="6" max="6" width="9.140625" style="1"/>
    <col min="7" max="7" width="14.5703125" style="1" bestFit="1" customWidth="1"/>
    <col min="8" max="8" width="9.140625" style="1"/>
    <col min="9" max="9" width="8.42578125" bestFit="1" customWidth="1"/>
  </cols>
  <sheetData>
    <row r="1" spans="1:9" s="2" customFormat="1" x14ac:dyDescent="0.25">
      <c r="A1" s="2" t="s">
        <v>91</v>
      </c>
      <c r="C1" s="2" t="s">
        <v>92</v>
      </c>
      <c r="E1" s="2" t="s">
        <v>93</v>
      </c>
      <c r="G1" s="2" t="s">
        <v>102</v>
      </c>
      <c r="I1" s="2" t="s">
        <v>94</v>
      </c>
    </row>
    <row r="2" spans="1:9" x14ac:dyDescent="0.25">
      <c r="A2" t="s">
        <v>2</v>
      </c>
      <c r="B2" s="1">
        <v>594977</v>
      </c>
      <c r="I2">
        <v>140</v>
      </c>
    </row>
    <row r="3" spans="1:9" s="1" customFormat="1" x14ac:dyDescent="0.25">
      <c r="C3" s="1" t="s">
        <v>95</v>
      </c>
      <c r="D3" s="1">
        <v>14552</v>
      </c>
      <c r="I3" s="1">
        <v>8</v>
      </c>
    </row>
    <row r="4" spans="1:9" s="1" customFormat="1" x14ac:dyDescent="0.25">
      <c r="C4" s="1" t="s">
        <v>96</v>
      </c>
      <c r="D4" s="1">
        <v>820</v>
      </c>
      <c r="I4" s="1">
        <v>6</v>
      </c>
    </row>
    <row r="5" spans="1:9" s="1" customFormat="1" x14ac:dyDescent="0.25">
      <c r="C5" s="1" t="s">
        <v>97</v>
      </c>
      <c r="D5" s="1">
        <v>265</v>
      </c>
    </row>
    <row r="6" spans="1:9" x14ac:dyDescent="0.25">
      <c r="A6" t="s">
        <v>86</v>
      </c>
      <c r="B6" s="1">
        <v>17389</v>
      </c>
      <c r="I6">
        <v>182</v>
      </c>
    </row>
    <row r="7" spans="1:9" x14ac:dyDescent="0.25">
      <c r="A7" t="s">
        <v>87</v>
      </c>
      <c r="B7" s="1">
        <v>2603</v>
      </c>
      <c r="I7">
        <v>21</v>
      </c>
    </row>
    <row r="8" spans="1:9" x14ac:dyDescent="0.25">
      <c r="A8" t="s">
        <v>88</v>
      </c>
      <c r="B8" s="1">
        <v>3646</v>
      </c>
      <c r="I8">
        <v>1</v>
      </c>
    </row>
    <row r="9" spans="1:9" x14ac:dyDescent="0.25">
      <c r="A9" t="s">
        <v>89</v>
      </c>
      <c r="B9" s="1">
        <v>2624</v>
      </c>
    </row>
    <row r="10" spans="1:9" x14ac:dyDescent="0.25">
      <c r="A10" t="s">
        <v>90</v>
      </c>
      <c r="B10" s="1">
        <v>263</v>
      </c>
      <c r="I10">
        <v>1</v>
      </c>
    </row>
    <row r="11" spans="1:9" x14ac:dyDescent="0.25">
      <c r="C11" t="s">
        <v>98</v>
      </c>
      <c r="D11" s="1">
        <v>1394</v>
      </c>
      <c r="I11">
        <v>5</v>
      </c>
    </row>
    <row r="12" spans="1:9" x14ac:dyDescent="0.25">
      <c r="C12" t="s">
        <v>99</v>
      </c>
      <c r="D12" s="1">
        <v>7810</v>
      </c>
      <c r="I12">
        <v>35</v>
      </c>
    </row>
    <row r="13" spans="1:9" x14ac:dyDescent="0.25">
      <c r="C13" t="s">
        <v>100</v>
      </c>
      <c r="D13" s="1">
        <v>4076</v>
      </c>
      <c r="I13">
        <v>3</v>
      </c>
    </row>
    <row r="14" spans="1:9" x14ac:dyDescent="0.25">
      <c r="C14" t="s">
        <v>101</v>
      </c>
      <c r="D14" s="1">
        <v>1533</v>
      </c>
      <c r="I14">
        <v>53</v>
      </c>
    </row>
    <row r="15" spans="1:9" s="1" customFormat="1" x14ac:dyDescent="0.25">
      <c r="G15" s="1" t="s">
        <v>104</v>
      </c>
    </row>
    <row r="16" spans="1:9" s="1" customFormat="1" x14ac:dyDescent="0.25">
      <c r="G16" s="1" t="s">
        <v>103</v>
      </c>
    </row>
    <row r="17" spans="1:10" s="1" customFormat="1" x14ac:dyDescent="0.25">
      <c r="G17" s="1" t="s">
        <v>105</v>
      </c>
    </row>
    <row r="18" spans="1:10" s="1" customFormat="1" x14ac:dyDescent="0.25">
      <c r="G18" s="1" t="s">
        <v>106</v>
      </c>
    </row>
    <row r="19" spans="1:10" s="1" customFormat="1" x14ac:dyDescent="0.25">
      <c r="E19" s="1" t="s">
        <v>107</v>
      </c>
    </row>
    <row r="20" spans="1:10" s="1" customFormat="1" x14ac:dyDescent="0.25"/>
    <row r="21" spans="1:10" s="1" customFormat="1" x14ac:dyDescent="0.25">
      <c r="A21" s="1" t="s">
        <v>111</v>
      </c>
      <c r="I21">
        <v>1719</v>
      </c>
    </row>
    <row r="22" spans="1:10" x14ac:dyDescent="0.25">
      <c r="A22" t="s">
        <v>109</v>
      </c>
      <c r="B22" s="1">
        <f>SUM(B2:B20)</f>
        <v>621502</v>
      </c>
      <c r="D22" s="1">
        <f>SUM(D3:D5)</f>
        <v>15637</v>
      </c>
      <c r="I22">
        <f>SUM(I2:I10)</f>
        <v>359</v>
      </c>
      <c r="J22">
        <f>SUM(B22-D22-I22)</f>
        <v>605506</v>
      </c>
    </row>
    <row r="23" spans="1:10" s="1" customFormat="1" x14ac:dyDescent="0.25">
      <c r="A23" s="1" t="s">
        <v>110</v>
      </c>
      <c r="D23" s="1">
        <f>SUM(D3:D14)</f>
        <v>30450</v>
      </c>
      <c r="I23" s="1">
        <f>SUM(I3+I4+I11+I12+I13+I14)</f>
        <v>110</v>
      </c>
    </row>
    <row r="24" spans="1:10" s="1" customFormat="1" x14ac:dyDescent="0.25"/>
    <row r="25" spans="1:10" s="1" customFormat="1" x14ac:dyDescent="0.25"/>
    <row r="26" spans="1:10" s="1" customFormat="1" x14ac:dyDescent="0.25">
      <c r="A26" s="1" t="s">
        <v>108</v>
      </c>
    </row>
    <row r="27" spans="1:10" s="1" customFormat="1" x14ac:dyDescent="0.25"/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workbookViewId="0">
      <selection activeCell="Q6" sqref="Q6"/>
    </sheetView>
  </sheetViews>
  <sheetFormatPr defaultRowHeight="15" x14ac:dyDescent="0.25"/>
  <cols>
    <col min="1" max="1" width="11.85546875" bestFit="1" customWidth="1"/>
  </cols>
  <sheetData>
    <row r="2" spans="1:18" x14ac:dyDescent="0.25">
      <c r="A2" t="s">
        <v>287</v>
      </c>
      <c r="B2">
        <v>597513</v>
      </c>
      <c r="M2" t="s">
        <v>295</v>
      </c>
      <c r="Q2" t="s">
        <v>296</v>
      </c>
    </row>
    <row r="3" spans="1:18" x14ac:dyDescent="0.25">
      <c r="A3" t="s">
        <v>95</v>
      </c>
      <c r="B3">
        <v>14602</v>
      </c>
      <c r="M3">
        <v>52598</v>
      </c>
      <c r="Q3">
        <v>206596</v>
      </c>
      <c r="R3" t="s">
        <v>297</v>
      </c>
    </row>
    <row r="4" spans="1:18" x14ac:dyDescent="0.25">
      <c r="A4" t="s">
        <v>96</v>
      </c>
      <c r="B4">
        <v>820</v>
      </c>
      <c r="M4">
        <v>51915</v>
      </c>
      <c r="Q4">
        <v>147537</v>
      </c>
      <c r="R4" t="s">
        <v>2</v>
      </c>
    </row>
    <row r="5" spans="1:18" x14ac:dyDescent="0.25">
      <c r="A5" t="s">
        <v>97</v>
      </c>
      <c r="B5">
        <v>265</v>
      </c>
      <c r="D5">
        <f>SUM(B3:B5)</f>
        <v>15687</v>
      </c>
      <c r="M5">
        <f>SUM(M3-M4)</f>
        <v>683</v>
      </c>
      <c r="Q5">
        <f>SUM(Q3-Q4)</f>
        <v>59059</v>
      </c>
    </row>
    <row r="6" spans="1:18" x14ac:dyDescent="0.25">
      <c r="A6" t="s">
        <v>288</v>
      </c>
      <c r="B6">
        <v>17530</v>
      </c>
    </row>
    <row r="7" spans="1:18" x14ac:dyDescent="0.25">
      <c r="A7" t="s">
        <v>87</v>
      </c>
      <c r="B7">
        <v>2606</v>
      </c>
    </row>
    <row r="8" spans="1:18" x14ac:dyDescent="0.25">
      <c r="A8" t="s">
        <v>289</v>
      </c>
      <c r="B8">
        <v>3648</v>
      </c>
    </row>
    <row r="9" spans="1:18" x14ac:dyDescent="0.25">
      <c r="A9" t="s">
        <v>290</v>
      </c>
      <c r="B9">
        <v>2627</v>
      </c>
    </row>
    <row r="10" spans="1:18" x14ac:dyDescent="0.25">
      <c r="A10" t="s">
        <v>291</v>
      </c>
      <c r="B10">
        <v>264</v>
      </c>
    </row>
    <row r="11" spans="1:18" s="38" customFormat="1" x14ac:dyDescent="0.25"/>
    <row r="12" spans="1:18" s="38" customFormat="1" x14ac:dyDescent="0.25">
      <c r="A12" s="38" t="s">
        <v>4</v>
      </c>
      <c r="B12" s="38">
        <f>SUM((B2-B3-B4-B5)+B6+B7+B8+B9+B10)</f>
        <v>608501</v>
      </c>
    </row>
    <row r="13" spans="1:18" s="38" customFormat="1" x14ac:dyDescent="0.25"/>
    <row r="14" spans="1:18" s="38" customFormat="1" x14ac:dyDescent="0.25">
      <c r="A14" s="38" t="s">
        <v>293</v>
      </c>
      <c r="B14" s="38">
        <v>1790</v>
      </c>
    </row>
    <row r="15" spans="1:18" s="38" customFormat="1" x14ac:dyDescent="0.25"/>
    <row r="16" spans="1:18" s="38" customFormat="1" x14ac:dyDescent="0.25"/>
    <row r="17" spans="1:8" s="38" customFormat="1" x14ac:dyDescent="0.25"/>
    <row r="19" spans="1:8" x14ac:dyDescent="0.25">
      <c r="A19" t="s">
        <v>292</v>
      </c>
      <c r="B19">
        <v>952127</v>
      </c>
      <c r="C19" s="56">
        <f>SUM(B19-F27)</f>
        <v>33626</v>
      </c>
    </row>
    <row r="22" spans="1:8" x14ac:dyDescent="0.25">
      <c r="A22" t="s">
        <v>5</v>
      </c>
      <c r="B22">
        <f>SUM(B19-B12-D5-B14)</f>
        <v>326149</v>
      </c>
    </row>
    <row r="24" spans="1:8" x14ac:dyDescent="0.25">
      <c r="F24" s="48">
        <v>608501</v>
      </c>
      <c r="H24" s="48">
        <v>608501</v>
      </c>
    </row>
    <row r="25" spans="1:8" x14ac:dyDescent="0.25">
      <c r="F25" s="48">
        <v>30000</v>
      </c>
      <c r="H25" s="48">
        <v>30000</v>
      </c>
    </row>
    <row r="26" spans="1:8" x14ac:dyDescent="0.25">
      <c r="F26" s="48">
        <v>280000</v>
      </c>
      <c r="H26" s="48">
        <v>280000</v>
      </c>
    </row>
    <row r="27" spans="1:8" x14ac:dyDescent="0.25">
      <c r="F27" s="56">
        <f>SUM(F24:F26)</f>
        <v>918501</v>
      </c>
      <c r="H27" s="56">
        <f>SUM(H24:H26)</f>
        <v>918501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samlingsplan_oppdatert</vt:lpstr>
      <vt:lpstr>Forklaring</vt:lpstr>
      <vt:lpstr>Karplanter_detaljer</vt:lpstr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2020-03-31T07:18:36Z</dcterms:modified>
</cp:coreProperties>
</file>